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codeName="ThisWorkbook"/>
  <xr:revisionPtr revIDLastSave="0" documentId="13_ncr:1_{1CC2106D-5D36-4577-B089-C01A2810DA11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Rekapitulace stavby" sheetId="1" r:id="rId1"/>
    <sheet name="D.1.1 - ASŘ" sheetId="2" r:id="rId2"/>
    <sheet name="D.1.2 - Zdravotně technic..." sheetId="3" r:id="rId3"/>
    <sheet name="D.1.3 - Elektroinstalace" sheetId="4" r:id="rId4"/>
    <sheet name="D.1.4 - Vzduchotechnika" sheetId="5" r:id="rId5"/>
    <sheet name="UT - VYTÁPĚNÍ" sheetId="6" r:id="rId6"/>
    <sheet name="VRN - Vedlejší rozpočtové..." sheetId="7" r:id="rId7"/>
    <sheet name="Seznam figur" sheetId="8" r:id="rId8"/>
  </sheets>
  <definedNames>
    <definedName name="_xlnm._FilterDatabase" localSheetId="1" hidden="1">'D.1.1 - ASŘ'!$C$130:$K$442</definedName>
    <definedName name="_xlnm._FilterDatabase" localSheetId="2" hidden="1">'D.1.2 - Zdravotně technic...'!$C$122:$K$304</definedName>
    <definedName name="_xlnm._FilterDatabase" localSheetId="3" hidden="1">'D.1.3 - Elektroinstalace'!$C$118:$K$254</definedName>
    <definedName name="_xlnm._FilterDatabase" localSheetId="4" hidden="1">'D.1.4 - Vzduchotechnika'!$C$116:$K$130</definedName>
    <definedName name="_xlnm._FilterDatabase" localSheetId="5" hidden="1">'UT - VYTÁPĚNÍ'!$C$119:$K$176</definedName>
    <definedName name="_xlnm._FilterDatabase" localSheetId="6" hidden="1">'VRN - Vedlejší rozpočtové...'!$C$119:$K$130</definedName>
    <definedName name="_xlnm.Print_Titles" localSheetId="1">'D.1.1 - ASŘ'!$130:$130</definedName>
    <definedName name="_xlnm.Print_Titles" localSheetId="2">'D.1.2 - Zdravotně technic...'!$122:$122</definedName>
    <definedName name="_xlnm.Print_Titles" localSheetId="3">'D.1.3 - Elektroinstalace'!$118:$118</definedName>
    <definedName name="_xlnm.Print_Titles" localSheetId="4">'D.1.4 - Vzduchotechnika'!$116:$116</definedName>
    <definedName name="_xlnm.Print_Titles" localSheetId="0">'Rekapitulace stavby'!$92:$92</definedName>
    <definedName name="_xlnm.Print_Titles" localSheetId="7">'Seznam figur'!$9:$9</definedName>
    <definedName name="_xlnm.Print_Titles" localSheetId="5">'UT - VYTÁPĚNÍ'!$119:$119</definedName>
    <definedName name="_xlnm.Print_Titles" localSheetId="6">'VRN - Vedlejší rozpočtové...'!$119:$119</definedName>
    <definedName name="_xlnm.Print_Area" localSheetId="1">'D.1.1 - ASŘ'!$C$4:$J$76,'D.1.1 - ASŘ'!$C$82:$J$112,'D.1.1 - ASŘ'!$C$118:$K$442</definedName>
    <definedName name="_xlnm.Print_Area" localSheetId="2">'D.1.2 - Zdravotně technic...'!$C$4:$J$76,'D.1.2 - Zdravotně technic...'!$C$82:$J$104,'D.1.2 - Zdravotně technic...'!$C$110:$K$304</definedName>
    <definedName name="_xlnm.Print_Area" localSheetId="3">'D.1.3 - Elektroinstalace'!$C$4:$J$76,'D.1.3 - Elektroinstalace'!$C$82:$J$100,'D.1.3 - Elektroinstalace'!$C$106:$K$254</definedName>
    <definedName name="_xlnm.Print_Area" localSheetId="4">'D.1.4 - Vzduchotechnika'!$C$4:$J$76,'D.1.4 - Vzduchotechnika'!$C$82:$J$98,'D.1.4 - Vzduchotechnika'!$C$104:$K$130</definedName>
    <definedName name="_xlnm.Print_Area" localSheetId="0">'Rekapitulace stavby'!$D$4:$AO$76,'Rekapitulace stavby'!$C$82:$AQ$101</definedName>
    <definedName name="_xlnm.Print_Area" localSheetId="7">'Seznam figur'!$C$4:$G$131</definedName>
    <definedName name="_xlnm.Print_Area" localSheetId="5">'UT - VYTÁPĚNÍ'!$C$4:$J$76,'UT - VYTÁPĚNÍ'!$C$82:$J$101,'UT - VYTÁPĚNÍ'!$C$107:$K$176</definedName>
    <definedName name="_xlnm.Print_Area" localSheetId="6">'VRN - Vedlejší rozpočtové...'!$C$4:$J$76,'VRN - Vedlejší rozpočtové...'!$C$82:$J$101,'VRN - Vedlejší rozpočtové...'!$C$107:$K$130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8" l="1"/>
  <c r="J37" i="7"/>
  <c r="J36" i="7"/>
  <c r="AY100" i="1"/>
  <c r="J35" i="7"/>
  <c r="AX100" i="1" s="1"/>
  <c r="BI129" i="7"/>
  <c r="BH129" i="7"/>
  <c r="BG129" i="7"/>
  <c r="BF129" i="7"/>
  <c r="T129" i="7"/>
  <c r="T128" i="7"/>
  <c r="R129" i="7"/>
  <c r="R128" i="7" s="1"/>
  <c r="P129" i="7"/>
  <c r="P128" i="7" s="1"/>
  <c r="BI126" i="7"/>
  <c r="BH126" i="7"/>
  <c r="BG126" i="7"/>
  <c r="BF126" i="7"/>
  <c r="T126" i="7"/>
  <c r="T125" i="7" s="1"/>
  <c r="R126" i="7"/>
  <c r="R125" i="7" s="1"/>
  <c r="P126" i="7"/>
  <c r="P125" i="7"/>
  <c r="BI123" i="7"/>
  <c r="BH123" i="7"/>
  <c r="BG123" i="7"/>
  <c r="BF123" i="7"/>
  <c r="T123" i="7"/>
  <c r="T122" i="7" s="1"/>
  <c r="R123" i="7"/>
  <c r="R122" i="7"/>
  <c r="R121" i="7" s="1"/>
  <c r="R120" i="7" s="1"/>
  <c r="P123" i="7"/>
  <c r="P122" i="7" s="1"/>
  <c r="F114" i="7"/>
  <c r="E112" i="7"/>
  <c r="F89" i="7"/>
  <c r="E87" i="7"/>
  <c r="J24" i="7"/>
  <c r="E24" i="7"/>
  <c r="J117" i="7" s="1"/>
  <c r="J23" i="7"/>
  <c r="J21" i="7"/>
  <c r="E21" i="7"/>
  <c r="J116" i="7"/>
  <c r="J20" i="7"/>
  <c r="J18" i="7"/>
  <c r="E18" i="7"/>
  <c r="F117" i="7" s="1"/>
  <c r="J17" i="7"/>
  <c r="J15" i="7"/>
  <c r="E15" i="7"/>
  <c r="F91" i="7"/>
  <c r="J14" i="7"/>
  <c r="J12" i="7"/>
  <c r="J89" i="7"/>
  <c r="E7" i="7"/>
  <c r="E85" i="7"/>
  <c r="J37" i="6"/>
  <c r="J36" i="6"/>
  <c r="AY99" i="1"/>
  <c r="J35" i="6"/>
  <c r="AX99" i="1" s="1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J117" i="6"/>
  <c r="J116" i="6"/>
  <c r="F116" i="6"/>
  <c r="F114" i="6"/>
  <c r="E112" i="6"/>
  <c r="J92" i="6"/>
  <c r="J91" i="6"/>
  <c r="F91" i="6"/>
  <c r="F89" i="6"/>
  <c r="E87" i="6"/>
  <c r="J18" i="6"/>
  <c r="E18" i="6"/>
  <c r="F92" i="6"/>
  <c r="J17" i="6"/>
  <c r="J12" i="6"/>
  <c r="J114" i="6" s="1"/>
  <c r="E7" i="6"/>
  <c r="E85" i="6"/>
  <c r="J37" i="5"/>
  <c r="J36" i="5"/>
  <c r="AY98" i="1"/>
  <c r="J35" i="5"/>
  <c r="AX98" i="1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92" i="5" s="1"/>
  <c r="J23" i="5"/>
  <c r="J21" i="5"/>
  <c r="E21" i="5"/>
  <c r="J113" i="5"/>
  <c r="J20" i="5"/>
  <c r="J18" i="5"/>
  <c r="E18" i="5"/>
  <c r="F92" i="5" s="1"/>
  <c r="J17" i="5"/>
  <c r="J15" i="5"/>
  <c r="E15" i="5"/>
  <c r="F91" i="5"/>
  <c r="J14" i="5"/>
  <c r="J12" i="5"/>
  <c r="J111" i="5"/>
  <c r="E7" i="5"/>
  <c r="E107" i="5"/>
  <c r="J37" i="4"/>
  <c r="J36" i="4"/>
  <c r="AY97" i="1"/>
  <c r="J35" i="4"/>
  <c r="AX97" i="1" s="1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92" i="4" s="1"/>
  <c r="J23" i="4"/>
  <c r="J21" i="4"/>
  <c r="E21" i="4"/>
  <c r="J115" i="4" s="1"/>
  <c r="J20" i="4"/>
  <c r="J18" i="4"/>
  <c r="E18" i="4"/>
  <c r="F116" i="4" s="1"/>
  <c r="J17" i="4"/>
  <c r="J15" i="4"/>
  <c r="E15" i="4"/>
  <c r="F115" i="4" s="1"/>
  <c r="J14" i="4"/>
  <c r="J12" i="4"/>
  <c r="J89" i="4"/>
  <c r="E7" i="4"/>
  <c r="E109" i="4"/>
  <c r="J37" i="3"/>
  <c r="J36" i="3"/>
  <c r="AY96" i="1" s="1"/>
  <c r="J35" i="3"/>
  <c r="AX96" i="1"/>
  <c r="BI299" i="3"/>
  <c r="BH299" i="3"/>
  <c r="BG299" i="3"/>
  <c r="BF299" i="3"/>
  <c r="T299" i="3"/>
  <c r="R299" i="3"/>
  <c r="P299" i="3"/>
  <c r="BI295" i="3"/>
  <c r="BH295" i="3"/>
  <c r="BG295" i="3"/>
  <c r="BF295" i="3"/>
  <c r="T295" i="3"/>
  <c r="R295" i="3"/>
  <c r="R290" i="3" s="1"/>
  <c r="P295" i="3"/>
  <c r="BI291" i="3"/>
  <c r="BH291" i="3"/>
  <c r="BG291" i="3"/>
  <c r="BF291" i="3"/>
  <c r="T291" i="3"/>
  <c r="T290" i="3" s="1"/>
  <c r="R291" i="3"/>
  <c r="P291" i="3"/>
  <c r="P290" i="3" s="1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/>
  <c r="J23" i="3"/>
  <c r="J21" i="3"/>
  <c r="E21" i="3"/>
  <c r="J119" i="3" s="1"/>
  <c r="J20" i="3"/>
  <c r="J18" i="3"/>
  <c r="E18" i="3"/>
  <c r="F92" i="3"/>
  <c r="J17" i="3"/>
  <c r="J15" i="3"/>
  <c r="E15" i="3"/>
  <c r="F91" i="3" s="1"/>
  <c r="J14" i="3"/>
  <c r="J12" i="3"/>
  <c r="J117" i="3"/>
  <c r="E7" i="3"/>
  <c r="E85" i="3" s="1"/>
  <c r="J37" i="2"/>
  <c r="J36" i="2"/>
  <c r="AY95" i="1" s="1"/>
  <c r="J35" i="2"/>
  <c r="AX95" i="1" s="1"/>
  <c r="BI438" i="2"/>
  <c r="BH438" i="2"/>
  <c r="BG438" i="2"/>
  <c r="BF438" i="2"/>
  <c r="T438" i="2"/>
  <c r="R438" i="2"/>
  <c r="P438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07" i="2"/>
  <c r="BH307" i="2"/>
  <c r="BG307" i="2"/>
  <c r="BF307" i="2"/>
  <c r="T307" i="2"/>
  <c r="R307" i="2"/>
  <c r="P307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6" i="2"/>
  <c r="BH256" i="2"/>
  <c r="BG256" i="2"/>
  <c r="BF256" i="2"/>
  <c r="T256" i="2"/>
  <c r="T255" i="2" s="1"/>
  <c r="R256" i="2"/>
  <c r="R255" i="2"/>
  <c r="P256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R250" i="2"/>
  <c r="P251" i="2"/>
  <c r="BI247" i="2"/>
  <c r="BH247" i="2"/>
  <c r="BG247" i="2"/>
  <c r="BF247" i="2"/>
  <c r="T247" i="2"/>
  <c r="T246" i="2"/>
  <c r="R247" i="2"/>
  <c r="R246" i="2" s="1"/>
  <c r="P247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0" i="2"/>
  <c r="BH150" i="2"/>
  <c r="F36" i="2" s="1"/>
  <c r="BG150" i="2"/>
  <c r="BF150" i="2"/>
  <c r="T150" i="2"/>
  <c r="R150" i="2"/>
  <c r="P150" i="2"/>
  <c r="BI147" i="2"/>
  <c r="BH147" i="2"/>
  <c r="BG147" i="2"/>
  <c r="F35" i="2" s="1"/>
  <c r="BF147" i="2"/>
  <c r="T147" i="2"/>
  <c r="R147" i="2"/>
  <c r="P147" i="2"/>
  <c r="BI142" i="2"/>
  <c r="F37" i="2" s="1"/>
  <c r="BH142" i="2"/>
  <c r="BG142" i="2"/>
  <c r="BF142" i="2"/>
  <c r="J34" i="2" s="1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F125" i="2"/>
  <c r="E123" i="2"/>
  <c r="F89" i="2"/>
  <c r="E87" i="2"/>
  <c r="J24" i="2"/>
  <c r="E24" i="2"/>
  <c r="J128" i="2"/>
  <c r="J23" i="2"/>
  <c r="J21" i="2"/>
  <c r="E21" i="2"/>
  <c r="J127" i="2" s="1"/>
  <c r="J20" i="2"/>
  <c r="J18" i="2"/>
  <c r="E18" i="2"/>
  <c r="F128" i="2"/>
  <c r="J17" i="2"/>
  <c r="J15" i="2"/>
  <c r="E15" i="2"/>
  <c r="F127" i="2" s="1"/>
  <c r="J14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J432" i="2"/>
  <c r="J418" i="2"/>
  <c r="BK410" i="2"/>
  <c r="J401" i="2"/>
  <c r="BK382" i="2"/>
  <c r="J370" i="2"/>
  <c r="J361" i="2"/>
  <c r="J346" i="2"/>
  <c r="BK334" i="2"/>
  <c r="J323" i="2"/>
  <c r="J315" i="2"/>
  <c r="BK294" i="2"/>
  <c r="BK277" i="2"/>
  <c r="BK268" i="2"/>
  <c r="BK253" i="2"/>
  <c r="J241" i="2"/>
  <c r="BK227" i="2"/>
  <c r="J214" i="2"/>
  <c r="BK198" i="2"/>
  <c r="BK190" i="2"/>
  <c r="J177" i="2"/>
  <c r="J160" i="2"/>
  <c r="BK142" i="2"/>
  <c r="BK254" i="3"/>
  <c r="BK214" i="3"/>
  <c r="BK288" i="3"/>
  <c r="J210" i="3"/>
  <c r="J244" i="4"/>
  <c r="J211" i="4"/>
  <c r="BK191" i="4"/>
  <c r="BK151" i="4"/>
  <c r="BK250" i="4"/>
  <c r="BK213" i="4"/>
  <c r="J185" i="4"/>
  <c r="J151" i="4"/>
  <c r="J229" i="4"/>
  <c r="BK185" i="4"/>
  <c r="BK155" i="4"/>
  <c r="BK129" i="4"/>
  <c r="J242" i="4"/>
  <c r="BK195" i="4"/>
  <c r="J207" i="4"/>
  <c r="BK159" i="4"/>
  <c r="BK133" i="4"/>
  <c r="BK205" i="4"/>
  <c r="BK149" i="4"/>
  <c r="J129" i="5"/>
  <c r="BK119" i="5"/>
  <c r="J169" i="6"/>
  <c r="BK127" i="6"/>
  <c r="J165" i="6"/>
  <c r="BK173" i="6"/>
  <c r="BK123" i="7"/>
  <c r="BK432" i="2"/>
  <c r="BK418" i="2"/>
  <c r="J413" i="2"/>
  <c r="BK394" i="2"/>
  <c r="J380" i="2"/>
  <c r="BK364" i="2"/>
  <c r="J349" i="2"/>
  <c r="BK337" i="2"/>
  <c r="BK329" i="2"/>
  <c r="J320" i="2"/>
  <c r="J297" i="2"/>
  <c r="J287" i="2"/>
  <c r="BK274" i="2"/>
  <c r="BK256" i="2"/>
  <c r="J244" i="2"/>
  <c r="J232" i="2"/>
  <c r="BK218" i="2"/>
  <c r="J201" i="2"/>
  <c r="BK187" i="2"/>
  <c r="BK177" i="2"/>
  <c r="BK150" i="2"/>
  <c r="J142" i="2"/>
  <c r="J277" i="3"/>
  <c r="BK210" i="3"/>
  <c r="J226" i="3"/>
  <c r="BK142" i="3"/>
  <c r="J225" i="4"/>
  <c r="J203" i="4"/>
  <c r="J179" i="4"/>
  <c r="J145" i="4"/>
  <c r="BK252" i="4"/>
  <c r="BK193" i="4"/>
  <c r="J163" i="4"/>
  <c r="J253" i="4"/>
  <c r="J213" i="4"/>
  <c r="BK179" i="4"/>
  <c r="BK153" i="4"/>
  <c r="J248" i="4"/>
  <c r="J223" i="4"/>
  <c r="BK145" i="4"/>
  <c r="BK209" i="4"/>
  <c r="J169" i="4"/>
  <c r="J129" i="4"/>
  <c r="J187" i="4"/>
  <c r="BK225" i="4"/>
  <c r="BK123" i="5"/>
  <c r="J127" i="5"/>
  <c r="BK135" i="6"/>
  <c r="BK146" i="6"/>
  <c r="BK131" i="6"/>
  <c r="J154" i="6"/>
  <c r="J126" i="7"/>
  <c r="J428" i="2"/>
  <c r="J425" i="2"/>
  <c r="BK407" i="2"/>
  <c r="J389" i="2"/>
  <c r="J377" i="2"/>
  <c r="BK354" i="2"/>
  <c r="J343" i="2"/>
  <c r="J334" i="2"/>
  <c r="J326" i="2"/>
  <c r="J300" i="2"/>
  <c r="BK287" i="2"/>
  <c r="BK272" i="2"/>
  <c r="J256" i="2"/>
  <c r="J247" i="2"/>
  <c r="BK237" i="2"/>
  <c r="J223" i="2"/>
  <c r="J204" i="2"/>
  <c r="BK195" i="2"/>
  <c r="J187" i="2"/>
  <c r="BK167" i="2"/>
  <c r="J150" i="2"/>
  <c r="AS94" i="1"/>
  <c r="BK246" i="3"/>
  <c r="J230" i="3"/>
  <c r="J206" i="3"/>
  <c r="J197" i="3"/>
  <c r="J173" i="3"/>
  <c r="BK158" i="3"/>
  <c r="J150" i="3"/>
  <c r="J130" i="3"/>
  <c r="BK277" i="3"/>
  <c r="J218" i="3"/>
  <c r="J181" i="3"/>
  <c r="J158" i="3"/>
  <c r="BK138" i="3"/>
  <c r="BK126" i="3"/>
  <c r="J273" i="3"/>
  <c r="J262" i="3"/>
  <c r="J252" i="3"/>
  <c r="BK226" i="3"/>
  <c r="BK169" i="3"/>
  <c r="J154" i="3"/>
  <c r="BK134" i="3"/>
  <c r="BK130" i="3"/>
  <c r="J242" i="3"/>
  <c r="BK203" i="3"/>
  <c r="J189" i="3"/>
  <c r="J171" i="3"/>
  <c r="BK291" i="3"/>
  <c r="J269" i="3"/>
  <c r="J254" i="3"/>
  <c r="BK218" i="3"/>
  <c r="J142" i="3"/>
  <c r="J299" i="3"/>
  <c r="J295" i="3"/>
  <c r="BK273" i="3"/>
  <c r="BK222" i="3"/>
  <c r="J281" i="3"/>
  <c r="J169" i="3"/>
  <c r="BK235" i="4"/>
  <c r="BK215" i="4"/>
  <c r="BK189" i="4"/>
  <c r="J127" i="4"/>
  <c r="BK248" i="4"/>
  <c r="J199" i="4"/>
  <c r="J167" i="4"/>
  <c r="BK137" i="4"/>
  <c r="BK227" i="4"/>
  <c r="J159" i="4"/>
  <c r="BK135" i="4"/>
  <c r="BK244" i="4"/>
  <c r="BK219" i="4"/>
  <c r="J161" i="4"/>
  <c r="BK201" i="4"/>
  <c r="J139" i="4"/>
  <c r="J219" i="4"/>
  <c r="J141" i="4"/>
  <c r="J121" i="5"/>
  <c r="BK129" i="5"/>
  <c r="BK139" i="6"/>
  <c r="J162" i="6"/>
  <c r="J139" i="6"/>
  <c r="J127" i="6"/>
  <c r="BK129" i="7"/>
  <c r="BK425" i="2"/>
  <c r="J415" i="2"/>
  <c r="BK401" i="2"/>
  <c r="BK385" i="2"/>
  <c r="BK377" i="2"/>
  <c r="J364" i="2"/>
  <c r="BK340" i="2"/>
  <c r="BK332" i="2"/>
  <c r="BK323" i="2"/>
  <c r="BK307" i="2"/>
  <c r="BK291" i="2"/>
  <c r="J274" i="2"/>
  <c r="J263" i="2"/>
  <c r="BK247" i="2"/>
  <c r="BK239" i="2"/>
  <c r="J218" i="2"/>
  <c r="J209" i="2"/>
  <c r="J195" i="2"/>
  <c r="J184" i="2"/>
  <c r="BK160" i="2"/>
  <c r="J138" i="2"/>
  <c r="J288" i="3"/>
  <c r="BK265" i="3"/>
  <c r="J248" i="3"/>
  <c r="J238" i="3"/>
  <c r="J214" i="3"/>
  <c r="BK201" i="3"/>
  <c r="J185" i="3"/>
  <c r="BK162" i="3"/>
  <c r="BK154" i="3"/>
  <c r="J138" i="3"/>
  <c r="J126" i="3"/>
  <c r="BK238" i="3"/>
  <c r="J193" i="3"/>
  <c r="BK177" i="3"/>
  <c r="J146" i="3"/>
  <c r="BK132" i="3"/>
  <c r="BK284" i="3"/>
  <c r="J265" i="3"/>
  <c r="J258" i="3"/>
  <c r="J234" i="3"/>
  <c r="BK197" i="3"/>
  <c r="BK165" i="3"/>
  <c r="BK146" i="3"/>
  <c r="J132" i="3"/>
  <c r="BK262" i="3"/>
  <c r="BK206" i="3"/>
  <c r="BK193" i="3"/>
  <c r="BK181" i="3"/>
  <c r="J165" i="3"/>
  <c r="J284" i="3"/>
  <c r="BK258" i="3"/>
  <c r="J246" i="3"/>
  <c r="J203" i="3"/>
  <c r="BK299" i="3"/>
  <c r="BK295" i="3"/>
  <c r="J291" i="3"/>
  <c r="BK234" i="3"/>
  <c r="BK189" i="3"/>
  <c r="BK242" i="3"/>
  <c r="BK173" i="3"/>
  <c r="J233" i="4"/>
  <c r="J195" i="4"/>
  <c r="BK147" i="4"/>
  <c r="J237" i="4"/>
  <c r="J189" i="4"/>
  <c r="BK161" i="4"/>
  <c r="BK237" i="4"/>
  <c r="BK211" i="4"/>
  <c r="BK165" i="4"/>
  <c r="J125" i="4"/>
  <c r="J231" i="4"/>
  <c r="J201" i="4"/>
  <c r="J155" i="4"/>
  <c r="J123" i="4"/>
  <c r="J153" i="4"/>
  <c r="J240" i="4"/>
  <c r="BK163" i="4"/>
  <c r="BK157" i="4"/>
  <c r="J125" i="5"/>
  <c r="J150" i="6"/>
  <c r="J158" i="6"/>
  <c r="BK154" i="6"/>
  <c r="J123" i="6"/>
  <c r="J129" i="7"/>
  <c r="J438" i="2"/>
  <c r="BK422" i="2"/>
  <c r="J410" i="2"/>
  <c r="BK389" i="2"/>
  <c r="BK380" i="2"/>
  <c r="BK366" i="2"/>
  <c r="J354" i="2"/>
  <c r="BK343" i="2"/>
  <c r="J329" i="2"/>
  <c r="BK315" i="2"/>
  <c r="BK297" i="2"/>
  <c r="BK283" i="2"/>
  <c r="J268" i="2"/>
  <c r="J251" i="2"/>
  <c r="J239" i="2"/>
  <c r="J227" i="2"/>
  <c r="BK204" i="2"/>
  <c r="J193" i="2"/>
  <c r="J181" i="2"/>
  <c r="J167" i="2"/>
  <c r="J147" i="2"/>
  <c r="J134" i="2"/>
  <c r="BK269" i="3"/>
  <c r="J177" i="3"/>
  <c r="BK230" i="3"/>
  <c r="BK150" i="3"/>
  <c r="BK217" i="4"/>
  <c r="BK199" i="4"/>
  <c r="J171" i="4"/>
  <c r="BK125" i="4"/>
  <c r="J235" i="4"/>
  <c r="J191" i="4"/>
  <c r="J165" i="4"/>
  <c r="J250" i="4"/>
  <c r="J215" i="4"/>
  <c r="BK183" i="4"/>
  <c r="J147" i="4"/>
  <c r="BK253" i="4"/>
  <c r="J227" i="4"/>
  <c r="BK167" i="4"/>
  <c r="J131" i="4"/>
  <c r="J176" i="4"/>
  <c r="BK246" i="4"/>
  <c r="BK181" i="4"/>
  <c r="BK121" i="4"/>
  <c r="BK121" i="5"/>
  <c r="BK165" i="6"/>
  <c r="J173" i="6"/>
  <c r="J135" i="6"/>
  <c r="BK158" i="6"/>
  <c r="BK438" i="2"/>
  <c r="BK415" i="2"/>
  <c r="J407" i="2"/>
  <c r="J385" i="2"/>
  <c r="BK370" i="2"/>
  <c r="BK361" i="2"/>
  <c r="BK346" i="2"/>
  <c r="J337" i="2"/>
  <c r="BK326" i="2"/>
  <c r="J307" i="2"/>
  <c r="J294" i="2"/>
  <c r="J283" i="2"/>
  <c r="J272" i="2"/>
  <c r="BK251" i="2"/>
  <c r="BK241" i="2"/>
  <c r="BK232" i="2"/>
  <c r="BK214" i="2"/>
  <c r="BK201" i="2"/>
  <c r="BK193" i="2"/>
  <c r="BK184" i="2"/>
  <c r="BK164" i="2"/>
  <c r="BK138" i="2"/>
  <c r="BK248" i="3"/>
  <c r="BK171" i="3"/>
  <c r="J222" i="3"/>
  <c r="J134" i="3"/>
  <c r="BK223" i="4"/>
  <c r="J205" i="4"/>
  <c r="BK169" i="4"/>
  <c r="BK123" i="4"/>
  <c r="BK231" i="4"/>
  <c r="J174" i="4"/>
  <c r="J133" i="4"/>
  <c r="J221" i="4"/>
  <c r="BK176" i="4"/>
  <c r="BK139" i="4"/>
  <c r="BK240" i="4"/>
  <c r="BK203" i="4"/>
  <c r="J143" i="4"/>
  <c r="J193" i="4"/>
  <c r="J149" i="4"/>
  <c r="J217" i="4"/>
  <c r="BK127" i="4"/>
  <c r="BK125" i="5"/>
  <c r="J119" i="5"/>
  <c r="J142" i="6"/>
  <c r="BK162" i="6"/>
  <c r="BK150" i="6"/>
  <c r="BK169" i="6"/>
  <c r="J123" i="7"/>
  <c r="BK428" i="2"/>
  <c r="J422" i="2"/>
  <c r="BK413" i="2"/>
  <c r="J394" i="2"/>
  <c r="J382" i="2"/>
  <c r="J366" i="2"/>
  <c r="BK349" i="2"/>
  <c r="J340" i="2"/>
  <c r="J332" i="2"/>
  <c r="BK320" i="2"/>
  <c r="BK300" i="2"/>
  <c r="J291" i="2"/>
  <c r="J277" i="2"/>
  <c r="BK263" i="2"/>
  <c r="J253" i="2"/>
  <c r="BK244" i="2"/>
  <c r="J237" i="2"/>
  <c r="BK223" i="2"/>
  <c r="BK209" i="2"/>
  <c r="J198" i="2"/>
  <c r="J190" i="2"/>
  <c r="BK181" i="2"/>
  <c r="J164" i="2"/>
  <c r="BK147" i="2"/>
  <c r="BK134" i="2"/>
  <c r="BK281" i="3"/>
  <c r="BK252" i="3"/>
  <c r="J201" i="3"/>
  <c r="J162" i="3"/>
  <c r="BK185" i="3"/>
  <c r="J252" i="4"/>
  <c r="BK221" i="4"/>
  <c r="BK197" i="4"/>
  <c r="J157" i="4"/>
  <c r="BK131" i="4"/>
  <c r="BK242" i="4"/>
  <c r="J209" i="4"/>
  <c r="J183" i="4"/>
  <c r="BK143" i="4"/>
  <c r="J246" i="4"/>
  <c r="BK207" i="4"/>
  <c r="J181" i="4"/>
  <c r="BK141" i="4"/>
  <c r="J121" i="4"/>
  <c r="BK229" i="4"/>
  <c r="J197" i="4"/>
  <c r="J135" i="4"/>
  <c r="BK187" i="4"/>
  <c r="J137" i="4"/>
  <c r="BK233" i="4"/>
  <c r="BK174" i="4"/>
  <c r="BK171" i="4"/>
  <c r="BK127" i="5"/>
  <c r="J123" i="5"/>
  <c r="J131" i="6"/>
  <c r="J146" i="6"/>
  <c r="BK123" i="6"/>
  <c r="BK142" i="6"/>
  <c r="BK126" i="7"/>
  <c r="P121" i="7" l="1"/>
  <c r="P120" i="7" s="1"/>
  <c r="AU100" i="1" s="1"/>
  <c r="F34" i="2"/>
  <c r="T121" i="7"/>
  <c r="T120" i="7"/>
  <c r="R262" i="2"/>
  <c r="BK293" i="2"/>
  <c r="J293" i="2"/>
  <c r="J108" i="2" s="1"/>
  <c r="T384" i="2"/>
  <c r="R164" i="3"/>
  <c r="T264" i="3"/>
  <c r="T283" i="3"/>
  <c r="R173" i="4"/>
  <c r="R122" i="6"/>
  <c r="T164" i="6"/>
  <c r="T250" i="2"/>
  <c r="P262" i="2"/>
  <c r="R293" i="2"/>
  <c r="P384" i="2"/>
  <c r="P125" i="3"/>
  <c r="P205" i="3"/>
  <c r="BK173" i="4"/>
  <c r="J173" i="4"/>
  <c r="J98" i="4" s="1"/>
  <c r="P122" i="6"/>
  <c r="R164" i="6"/>
  <c r="BK133" i="2"/>
  <c r="J133" i="2"/>
  <c r="J98" i="2"/>
  <c r="P133" i="2"/>
  <c r="P146" i="2"/>
  <c r="T146" i="2"/>
  <c r="P197" i="2"/>
  <c r="T197" i="2"/>
  <c r="P236" i="2"/>
  <c r="R236" i="2"/>
  <c r="P250" i="2"/>
  <c r="BK262" i="2"/>
  <c r="J262" i="2"/>
  <c r="J106" i="2" s="1"/>
  <c r="P293" i="2"/>
  <c r="BK384" i="2"/>
  <c r="J384" i="2" s="1"/>
  <c r="J110" i="2" s="1"/>
  <c r="R125" i="3"/>
  <c r="BK205" i="3"/>
  <c r="BK124" i="3" s="1"/>
  <c r="J124" i="3" s="1"/>
  <c r="J97" i="3" s="1"/>
  <c r="J205" i="3"/>
  <c r="J100" i="3" s="1"/>
  <c r="BK283" i="3"/>
  <c r="J283" i="3" s="1"/>
  <c r="J102" i="3" s="1"/>
  <c r="P173" i="4"/>
  <c r="R118" i="5"/>
  <c r="R117" i="5"/>
  <c r="BK141" i="6"/>
  <c r="J141" i="6" s="1"/>
  <c r="J99" i="6" s="1"/>
  <c r="P276" i="2"/>
  <c r="P336" i="2"/>
  <c r="P417" i="2"/>
  <c r="BK164" i="3"/>
  <c r="J164" i="3"/>
  <c r="J99" i="3"/>
  <c r="BK264" i="3"/>
  <c r="J264" i="3"/>
  <c r="J101" i="3" s="1"/>
  <c r="P283" i="3"/>
  <c r="T173" i="4"/>
  <c r="BK118" i="5"/>
  <c r="J118" i="5" s="1"/>
  <c r="J97" i="5" s="1"/>
  <c r="BK117" i="5"/>
  <c r="J117" i="5"/>
  <c r="J30" i="5" s="1"/>
  <c r="BK122" i="6"/>
  <c r="BK250" i="2"/>
  <c r="J250" i="2"/>
  <c r="J104" i="2"/>
  <c r="T262" i="2"/>
  <c r="T249" i="2" s="1"/>
  <c r="T293" i="2"/>
  <c r="R384" i="2"/>
  <c r="P164" i="3"/>
  <c r="R264" i="3"/>
  <c r="R283" i="3"/>
  <c r="P120" i="4"/>
  <c r="BK239" i="4"/>
  <c r="J239" i="4"/>
  <c r="J99" i="4" s="1"/>
  <c r="P118" i="5"/>
  <c r="P117" i="5" s="1"/>
  <c r="AU98" i="1" s="1"/>
  <c r="R141" i="6"/>
  <c r="P164" i="6"/>
  <c r="R133" i="2"/>
  <c r="T133" i="2"/>
  <c r="R276" i="2"/>
  <c r="R249" i="2" s="1"/>
  <c r="R336" i="2"/>
  <c r="T417" i="2"/>
  <c r="BK125" i="3"/>
  <c r="J125" i="3"/>
  <c r="J98" i="3"/>
  <c r="T205" i="3"/>
  <c r="T120" i="4"/>
  <c r="T119" i="4" s="1"/>
  <c r="T239" i="4"/>
  <c r="P141" i="6"/>
  <c r="BK276" i="2"/>
  <c r="J276" i="2"/>
  <c r="J107" i="2"/>
  <c r="T336" i="2"/>
  <c r="BK417" i="2"/>
  <c r="J417" i="2" s="1"/>
  <c r="J111" i="2" s="1"/>
  <c r="T164" i="3"/>
  <c r="P264" i="3"/>
  <c r="R120" i="4"/>
  <c r="P239" i="4"/>
  <c r="T122" i="6"/>
  <c r="BK146" i="2"/>
  <c r="J146" i="2" s="1"/>
  <c r="J99" i="2" s="1"/>
  <c r="R146" i="2"/>
  <c r="BK197" i="2"/>
  <c r="J197" i="2"/>
  <c r="J100" i="2"/>
  <c r="R197" i="2"/>
  <c r="BK236" i="2"/>
  <c r="J236" i="2" s="1"/>
  <c r="J101" i="2" s="1"/>
  <c r="T236" i="2"/>
  <c r="T276" i="2"/>
  <c r="BK336" i="2"/>
  <c r="J336" i="2"/>
  <c r="J109" i="2"/>
  <c r="R417" i="2"/>
  <c r="T125" i="3"/>
  <c r="T124" i="3" s="1"/>
  <c r="T123" i="3" s="1"/>
  <c r="R205" i="3"/>
  <c r="BK120" i="4"/>
  <c r="BK119" i="4"/>
  <c r="J119" i="4"/>
  <c r="J96" i="4" s="1"/>
  <c r="R239" i="4"/>
  <c r="T118" i="5"/>
  <c r="T117" i="5" s="1"/>
  <c r="T141" i="6"/>
  <c r="BK164" i="6"/>
  <c r="J164" i="6"/>
  <c r="J100" i="6"/>
  <c r="BK290" i="3"/>
  <c r="J290" i="3"/>
  <c r="J103" i="3" s="1"/>
  <c r="BK246" i="2"/>
  <c r="J246" i="2"/>
  <c r="J102" i="2"/>
  <c r="BK255" i="2"/>
  <c r="J255" i="2"/>
  <c r="J105" i="2" s="1"/>
  <c r="BK122" i="7"/>
  <c r="J122" i="7" s="1"/>
  <c r="J98" i="7" s="1"/>
  <c r="BK125" i="7"/>
  <c r="J125" i="7"/>
  <c r="J99" i="7"/>
  <c r="BK128" i="7"/>
  <c r="J128" i="7" s="1"/>
  <c r="J100" i="7" s="1"/>
  <c r="E110" i="7"/>
  <c r="J122" i="6"/>
  <c r="J98" i="6"/>
  <c r="J91" i="7"/>
  <c r="J114" i="7"/>
  <c r="F116" i="7"/>
  <c r="F92" i="7"/>
  <c r="BE126" i="7"/>
  <c r="J92" i="7"/>
  <c r="BE129" i="7"/>
  <c r="BE123" i="7"/>
  <c r="E110" i="6"/>
  <c r="F117" i="6"/>
  <c r="BE135" i="6"/>
  <c r="BE146" i="6"/>
  <c r="BE150" i="6"/>
  <c r="BE173" i="6"/>
  <c r="J89" i="6"/>
  <c r="BE154" i="6"/>
  <c r="BE158" i="6"/>
  <c r="BE162" i="6"/>
  <c r="BE165" i="6"/>
  <c r="BE131" i="6"/>
  <c r="BE142" i="6"/>
  <c r="BE169" i="6"/>
  <c r="BE139" i="6"/>
  <c r="BE123" i="6"/>
  <c r="BE127" i="6"/>
  <c r="J89" i="5"/>
  <c r="BE119" i="5"/>
  <c r="J120" i="4"/>
  <c r="J97" i="4"/>
  <c r="J114" i="5"/>
  <c r="J91" i="5"/>
  <c r="F113" i="5"/>
  <c r="BE123" i="5"/>
  <c r="E85" i="5"/>
  <c r="BE121" i="5"/>
  <c r="F114" i="5"/>
  <c r="BE125" i="5"/>
  <c r="BE127" i="5"/>
  <c r="BE129" i="5"/>
  <c r="BE131" i="4"/>
  <c r="BE133" i="4"/>
  <c r="BE135" i="4"/>
  <c r="BE207" i="4"/>
  <c r="BE123" i="4"/>
  <c r="BE125" i="4"/>
  <c r="BE155" i="4"/>
  <c r="BE157" i="4"/>
  <c r="BE179" i="4"/>
  <c r="BE183" i="4"/>
  <c r="BE187" i="4"/>
  <c r="BE195" i="4"/>
  <c r="F91" i="4"/>
  <c r="J116" i="4"/>
  <c r="BE143" i="4"/>
  <c r="BE145" i="4"/>
  <c r="BE147" i="4"/>
  <c r="BE167" i="4"/>
  <c r="BE174" i="4"/>
  <c r="BE203" i="4"/>
  <c r="BE211" i="4"/>
  <c r="BE215" i="4"/>
  <c r="BE242" i="4"/>
  <c r="F92" i="4"/>
  <c r="BE121" i="4"/>
  <c r="BE127" i="4"/>
  <c r="BE129" i="4"/>
  <c r="BE176" i="4"/>
  <c r="BE185" i="4"/>
  <c r="BE199" i="4"/>
  <c r="BE205" i="4"/>
  <c r="BE217" i="4"/>
  <c r="BE225" i="4"/>
  <c r="BE227" i="4"/>
  <c r="BE237" i="4"/>
  <c r="BE246" i="4"/>
  <c r="BE250" i="4"/>
  <c r="E85" i="4"/>
  <c r="J91" i="4"/>
  <c r="J113" i="4"/>
  <c r="BE137" i="4"/>
  <c r="BE151" i="4"/>
  <c r="BE171" i="4"/>
  <c r="BE197" i="4"/>
  <c r="BE209" i="4"/>
  <c r="BE235" i="4"/>
  <c r="BE244" i="4"/>
  <c r="BE248" i="4"/>
  <c r="BE252" i="4"/>
  <c r="BE139" i="4"/>
  <c r="BE141" i="4"/>
  <c r="BE153" i="4"/>
  <c r="BE159" i="4"/>
  <c r="BE169" i="4"/>
  <c r="BE181" i="4"/>
  <c r="BE189" i="4"/>
  <c r="BE191" i="4"/>
  <c r="BE193" i="4"/>
  <c r="BE219" i="4"/>
  <c r="BE221" i="4"/>
  <c r="BE223" i="4"/>
  <c r="BE229" i="4"/>
  <c r="BE233" i="4"/>
  <c r="BE240" i="4"/>
  <c r="BE149" i="4"/>
  <c r="BE161" i="4"/>
  <c r="BE163" i="4"/>
  <c r="BE165" i="4"/>
  <c r="BE201" i="4"/>
  <c r="BE213" i="4"/>
  <c r="BE231" i="4"/>
  <c r="BE253" i="4"/>
  <c r="BE154" i="3"/>
  <c r="BE158" i="3"/>
  <c r="BE254" i="3"/>
  <c r="BE273" i="3"/>
  <c r="BE277" i="3"/>
  <c r="J91" i="3"/>
  <c r="F120" i="3"/>
  <c r="BE134" i="3"/>
  <c r="BE138" i="3"/>
  <c r="BE142" i="3"/>
  <c r="BE146" i="3"/>
  <c r="BE150" i="3"/>
  <c r="BE165" i="3"/>
  <c r="BE238" i="3"/>
  <c r="BE242" i="3"/>
  <c r="BE291" i="3"/>
  <c r="BE295" i="3"/>
  <c r="BE299" i="3"/>
  <c r="J89" i="3"/>
  <c r="BE173" i="3"/>
  <c r="BE177" i="3"/>
  <c r="BE197" i="3"/>
  <c r="BE210" i="3"/>
  <c r="BE252" i="3"/>
  <c r="BE265" i="3"/>
  <c r="BE288" i="3"/>
  <c r="BE126" i="3"/>
  <c r="BE130" i="3"/>
  <c r="BE214" i="3"/>
  <c r="BE218" i="3"/>
  <c r="BE226" i="3"/>
  <c r="BE230" i="3"/>
  <c r="BE234" i="3"/>
  <c r="E113" i="3"/>
  <c r="BE132" i="3"/>
  <c r="BE193" i="3"/>
  <c r="J92" i="3"/>
  <c r="BE162" i="3"/>
  <c r="BE185" i="3"/>
  <c r="BE189" i="3"/>
  <c r="BE201" i="3"/>
  <c r="BE203" i="3"/>
  <c r="BE206" i="3"/>
  <c r="BE222" i="3"/>
  <c r="BE246" i="3"/>
  <c r="BE248" i="3"/>
  <c r="F119" i="3"/>
  <c r="BE269" i="3"/>
  <c r="BE169" i="3"/>
  <c r="BE171" i="3"/>
  <c r="BE181" i="3"/>
  <c r="BE258" i="3"/>
  <c r="BE262" i="3"/>
  <c r="BE281" i="3"/>
  <c r="BE284" i="3"/>
  <c r="BC95" i="1"/>
  <c r="BA95" i="1"/>
  <c r="BB95" i="1"/>
  <c r="AW95" i="1"/>
  <c r="E85" i="2"/>
  <c r="J89" i="2"/>
  <c r="F91" i="2"/>
  <c r="J91" i="2"/>
  <c r="F92" i="2"/>
  <c r="J92" i="2"/>
  <c r="BE134" i="2"/>
  <c r="BE138" i="2"/>
  <c r="BE142" i="2"/>
  <c r="BE147" i="2"/>
  <c r="BE150" i="2"/>
  <c r="BE160" i="2"/>
  <c r="BE164" i="2"/>
  <c r="BE167" i="2"/>
  <c r="BE177" i="2"/>
  <c r="BE181" i="2"/>
  <c r="BE184" i="2"/>
  <c r="BE187" i="2"/>
  <c r="BE190" i="2"/>
  <c r="BE193" i="2"/>
  <c r="BE195" i="2"/>
  <c r="BE198" i="2"/>
  <c r="BE201" i="2"/>
  <c r="BE204" i="2"/>
  <c r="BE209" i="2"/>
  <c r="BE214" i="2"/>
  <c r="BE218" i="2"/>
  <c r="BE223" i="2"/>
  <c r="BE227" i="2"/>
  <c r="BE232" i="2"/>
  <c r="BE237" i="2"/>
  <c r="BE239" i="2"/>
  <c r="BE241" i="2"/>
  <c r="BE244" i="2"/>
  <c r="BE247" i="2"/>
  <c r="BE251" i="2"/>
  <c r="BE253" i="2"/>
  <c r="BE256" i="2"/>
  <c r="BE263" i="2"/>
  <c r="BE268" i="2"/>
  <c r="BE272" i="2"/>
  <c r="BE274" i="2"/>
  <c r="BE277" i="2"/>
  <c r="BE283" i="2"/>
  <c r="BE287" i="2"/>
  <c r="BE291" i="2"/>
  <c r="BE294" i="2"/>
  <c r="BE297" i="2"/>
  <c r="BE300" i="2"/>
  <c r="BE307" i="2"/>
  <c r="BE315" i="2"/>
  <c r="BE320" i="2"/>
  <c r="BE323" i="2"/>
  <c r="BE326" i="2"/>
  <c r="BE329" i="2"/>
  <c r="BE332" i="2"/>
  <c r="BE334" i="2"/>
  <c r="BE337" i="2"/>
  <c r="BE340" i="2"/>
  <c r="BE343" i="2"/>
  <c r="BE346" i="2"/>
  <c r="BE349" i="2"/>
  <c r="BE354" i="2"/>
  <c r="BE361" i="2"/>
  <c r="BE364" i="2"/>
  <c r="BE366" i="2"/>
  <c r="BE370" i="2"/>
  <c r="BE377" i="2"/>
  <c r="BE380" i="2"/>
  <c r="BE382" i="2"/>
  <c r="BE385" i="2"/>
  <c r="BE389" i="2"/>
  <c r="BE394" i="2"/>
  <c r="BE401" i="2"/>
  <c r="BE407" i="2"/>
  <c r="BE410" i="2"/>
  <c r="BE413" i="2"/>
  <c r="BE415" i="2"/>
  <c r="BE418" i="2"/>
  <c r="BE422" i="2"/>
  <c r="BE425" i="2"/>
  <c r="BE428" i="2"/>
  <c r="BE432" i="2"/>
  <c r="BE438" i="2"/>
  <c r="BD95" i="1"/>
  <c r="F35" i="4"/>
  <c r="BB97" i="1" s="1"/>
  <c r="F36" i="4"/>
  <c r="BC97" i="1" s="1"/>
  <c r="F37" i="7"/>
  <c r="BD100" i="1"/>
  <c r="F35" i="3"/>
  <c r="BB96" i="1"/>
  <c r="F34" i="5"/>
  <c r="BA98" i="1" s="1"/>
  <c r="F37" i="6"/>
  <c r="BD99" i="1" s="1"/>
  <c r="J34" i="7"/>
  <c r="AW100" i="1"/>
  <c r="F36" i="3"/>
  <c r="BC96" i="1"/>
  <c r="F36" i="5"/>
  <c r="BC98" i="1" s="1"/>
  <c r="F34" i="6"/>
  <c r="BA99" i="1" s="1"/>
  <c r="F34" i="7"/>
  <c r="BA100" i="1"/>
  <c r="F37" i="3"/>
  <c r="BD96" i="1"/>
  <c r="J34" i="5"/>
  <c r="AW98" i="1" s="1"/>
  <c r="F36" i="6"/>
  <c r="BC99" i="1" s="1"/>
  <c r="F36" i="7"/>
  <c r="BC100" i="1"/>
  <c r="F34" i="3"/>
  <c r="BA96" i="1" s="1"/>
  <c r="F37" i="5"/>
  <c r="BD98" i="1" s="1"/>
  <c r="F35" i="6"/>
  <c r="BB99" i="1"/>
  <c r="F35" i="7"/>
  <c r="BB100" i="1"/>
  <c r="F34" i="4"/>
  <c r="BA97" i="1" s="1"/>
  <c r="J34" i="4"/>
  <c r="AW97" i="1" s="1"/>
  <c r="F37" i="4"/>
  <c r="BD97" i="1"/>
  <c r="J34" i="3"/>
  <c r="AW96" i="1"/>
  <c r="F35" i="5"/>
  <c r="BB98" i="1" s="1"/>
  <c r="J34" i="6"/>
  <c r="AW99" i="1" s="1"/>
  <c r="BK132" i="2" l="1"/>
  <c r="J132" i="2" s="1"/>
  <c r="J97" i="2" s="1"/>
  <c r="J96" i="5"/>
  <c r="J30" i="4"/>
  <c r="BK121" i="6"/>
  <c r="T132" i="2"/>
  <c r="T131" i="2"/>
  <c r="P119" i="4"/>
  <c r="AU97" i="1" s="1"/>
  <c r="P124" i="3"/>
  <c r="P123" i="3"/>
  <c r="AU96" i="1"/>
  <c r="R119" i="4"/>
  <c r="R121" i="6"/>
  <c r="R120" i="6"/>
  <c r="R132" i="2"/>
  <c r="R131" i="2" s="1"/>
  <c r="R124" i="3"/>
  <c r="R123" i="3"/>
  <c r="P249" i="2"/>
  <c r="P132" i="2"/>
  <c r="P131" i="2" s="1"/>
  <c r="AU95" i="1" s="1"/>
  <c r="T121" i="6"/>
  <c r="T120" i="6" s="1"/>
  <c r="P121" i="6"/>
  <c r="P120" i="6"/>
  <c r="AU99" i="1"/>
  <c r="AG98" i="1"/>
  <c r="BK249" i="2"/>
  <c r="J249" i="2"/>
  <c r="J103" i="2"/>
  <c r="BK121" i="7"/>
  <c r="J121" i="7" s="1"/>
  <c r="J97" i="7" s="1"/>
  <c r="AG97" i="1"/>
  <c r="BK123" i="3"/>
  <c r="J123" i="3" s="1"/>
  <c r="J96" i="3" s="1"/>
  <c r="F33" i="4"/>
  <c r="AZ97" i="1" s="1"/>
  <c r="J33" i="2"/>
  <c r="AV95" i="1" s="1"/>
  <c r="AT95" i="1" s="1"/>
  <c r="F33" i="2"/>
  <c r="AZ95" i="1" s="1"/>
  <c r="J33" i="3"/>
  <c r="AV96" i="1"/>
  <c r="AT96" i="1" s="1"/>
  <c r="J33" i="4"/>
  <c r="AV97" i="1" s="1"/>
  <c r="AT97" i="1" s="1"/>
  <c r="AN97" i="1" s="1"/>
  <c r="F33" i="3"/>
  <c r="AZ96" i="1"/>
  <c r="J33" i="5"/>
  <c r="AV98" i="1" s="1"/>
  <c r="AT98" i="1" s="1"/>
  <c r="AN98" i="1" s="1"/>
  <c r="F33" i="6"/>
  <c r="AZ99" i="1" s="1"/>
  <c r="BB94" i="1"/>
  <c r="W31" i="1" s="1"/>
  <c r="J33" i="7"/>
  <c r="AV100" i="1"/>
  <c r="AT100" i="1"/>
  <c r="BA94" i="1"/>
  <c r="W30" i="1" s="1"/>
  <c r="F33" i="5"/>
  <c r="AZ98" i="1"/>
  <c r="J33" i="6"/>
  <c r="AV99" i="1" s="1"/>
  <c r="AT99" i="1" s="1"/>
  <c r="F33" i="7"/>
  <c r="AZ100" i="1" s="1"/>
  <c r="BC94" i="1"/>
  <c r="W32" i="1"/>
  <c r="BD94" i="1"/>
  <c r="W33" i="1" s="1"/>
  <c r="BK120" i="6" l="1"/>
  <c r="J120" i="6" s="1"/>
  <c r="J121" i="6"/>
  <c r="J97" i="6" s="1"/>
  <c r="BK131" i="2"/>
  <c r="J131" i="2"/>
  <c r="BK120" i="7"/>
  <c r="J120" i="7"/>
  <c r="J96" i="7"/>
  <c r="J39" i="5"/>
  <c r="J39" i="4"/>
  <c r="J96" i="2"/>
  <c r="AU94" i="1"/>
  <c r="AX94" i="1"/>
  <c r="J30" i="2"/>
  <c r="AG95" i="1"/>
  <c r="AN95" i="1" s="1"/>
  <c r="J30" i="3"/>
  <c r="AG96" i="1"/>
  <c r="AN96" i="1"/>
  <c r="AY94" i="1"/>
  <c r="AW94" i="1"/>
  <c r="AK30" i="1" s="1"/>
  <c r="AZ94" i="1"/>
  <c r="W29" i="1" s="1"/>
  <c r="J96" i="6" l="1"/>
  <c r="J30" i="6"/>
  <c r="J39" i="2"/>
  <c r="J39" i="3"/>
  <c r="AV94" i="1"/>
  <c r="AK29" i="1" s="1"/>
  <c r="J30" i="7"/>
  <c r="AG100" i="1"/>
  <c r="AG99" i="1" l="1"/>
  <c r="J39" i="6"/>
  <c r="J39" i="7"/>
  <c r="AN100" i="1"/>
  <c r="AT94" i="1"/>
  <c r="AN99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<sst xmlns="http://schemas.openxmlformats.org/spreadsheetml/2006/main" count="7748" uniqueCount="1059">
  <si>
    <t>Export Komplet</t>
  </si>
  <si>
    <t/>
  </si>
  <si>
    <t>2.0</t>
  </si>
  <si>
    <t>ZAMOK</t>
  </si>
  <si>
    <t>False</t>
  </si>
  <si>
    <t>{59e24af9-96df-4d65-8374-fb0fdceaa219}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</si>
  <si>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</si>
  <si>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</si>
  <si>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</si>
  <si>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</si>
  <si>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</si>
  <si>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</si>
  <si>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</si>
  <si>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</si>
  <si>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</si>
  <si>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</si>
  <si>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</si>
  <si>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UČEBEN PŘÍRODOVĚDNÝCH UČEBEN PŘEDMĚTŮ</t>
  </si>
  <si>
    <t>KSO:</t>
  </si>
  <si>
    <t>CC-CZ:</t>
  </si>
  <si>
    <t>Místo:</t>
  </si>
  <si>
    <t>Gymnázium Jiřího z Poděbrad</t>
  </si>
  <si>
    <t>Datum:</t>
  </si>
  <si>
    <t>12. 6. 2023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</si>
  <si>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</si>
  <si>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</si>
  <si>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</si>
  <si>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</si>
  <si>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</si>
  <si>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</si>
  <si>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</si>
  <si>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</si>
  <si>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</si>
  <si>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</si>
  <si>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</si>
  <si>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</si>
  <si>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</si>
  <si>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</si>
  <si>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</si>
  <si>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</si>
  <si>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</si>
  <si>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</si>
  <si>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</si>
  <si>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</si>
  <si>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</si>
  <si>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</si>
  <si>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</si>
  <si>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</si>
  <si>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</si>
  <si>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</si>
  <si>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</si>
  <si>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</si>
  <si>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</si>
  <si>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</si>
  <si>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</si>
  <si>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</si>
  <si>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</si>
  <si>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</si>
  <si>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</si>
  <si>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</si>
  <si>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</si>
  <si>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</si>
  <si>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</si>
  <si>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</si>
  <si>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</si>
  <si>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</si>
  <si>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</si>
  <si>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</si>
  <si>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</si>
  <si>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</si>
  <si>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</si>
  <si>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</si>
  <si>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</si>
  <si>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</si>
  <si>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</si>
  <si>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</si>
  <si>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</si>
  <si>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</si>
  <si>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</si>
  <si>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</si>
  <si>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ASŘ</t>
  </si>
  <si>
    <t>STA</t>
  </si>
  <si>
    <t>1</t>
  </si>
  <si>
    <t>{b08af507-ce7c-474d-a05a-0cecc982f78f}</t>
  </si>
  <si>
    <t>2</t>
  </si>
  <si>
    <t>D.1.2</t>
  </si>
  <si>
    <t>Zdravotně technické instalace</t>
  </si>
  <si>
    <t>{fc92ab38-01fc-410d-9d16-29e846c41f9b}</t>
  </si>
  <si>
    <t>D.1.3</t>
  </si>
  <si>
    <t>Elektroinstalace</t>
  </si>
  <si>
    <t>{0c8de941-a20a-43c1-af51-b79d6afd5dc6}</t>
  </si>
  <si>
    <t>D.1.4</t>
  </si>
  <si>
    <t>Vzduchotechnika</t>
  </si>
  <si>
    <t>{975fcb5a-2c9b-45ad-b203-b71ddd71d206}</t>
  </si>
  <si>
    <t>UT</t>
  </si>
  <si>
    <t>VYTÁPĚNÍ</t>
  </si>
  <si>
    <t>{2efc50a2-0ed9-4e08-9ada-2d00c6287edc}</t>
  </si>
  <si>
    <t>VRN</t>
  </si>
  <si>
    <t>Vedlejší rozpočtové náklady</t>
  </si>
  <si>
    <t>{1e7577f3-93c7-4bd4-9055-e8a1a89471f8}</t>
  </si>
  <si>
    <t>Dem_ker</t>
  </si>
  <si>
    <t>173,08</t>
  </si>
  <si>
    <t>Dem_PVC</t>
  </si>
  <si>
    <t>19,4</t>
  </si>
  <si>
    <t>KRYCÍ LIST SOUPISU PRACÍ</t>
  </si>
  <si>
    <t>Dlažba</t>
  </si>
  <si>
    <t>2,67</t>
  </si>
  <si>
    <t>Malby</t>
  </si>
  <si>
    <t>477,355</t>
  </si>
  <si>
    <t>Malby_otěr</t>
  </si>
  <si>
    <t>110,84</t>
  </si>
  <si>
    <t>Obklad</t>
  </si>
  <si>
    <t>20,92</t>
  </si>
  <si>
    <t>Objekt:</t>
  </si>
  <si>
    <t>PVC</t>
  </si>
  <si>
    <t>189,91</t>
  </si>
  <si>
    <t>D.1.1 - ASŘ</t>
  </si>
  <si>
    <t>SDK</t>
  </si>
  <si>
    <t>2,4</t>
  </si>
  <si>
    <t>VCM_stáv</t>
  </si>
  <si>
    <t>VCM_stáv_stěna</t>
  </si>
  <si>
    <t>360</t>
  </si>
  <si>
    <t>VCM_stěna</t>
  </si>
  <si>
    <t>393,215</t>
  </si>
  <si>
    <t>VCM_strop</t>
  </si>
  <si>
    <t>192,58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</si>
  <si>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</si>
  <si>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</si>
  <si>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</si>
  <si>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</si>
  <si>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</si>
  <si>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</si>
  <si>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</si>
  <si>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</si>
  <si>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</si>
  <si>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</si>
  <si>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</si>
  <si>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</si>
  <si>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</si>
  <si>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</si>
  <si>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</si>
  <si>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</si>
  <si>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</si>
  <si>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</si>
  <si>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</si>
  <si>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</si>
  <si>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</si>
  <si>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</si>
  <si>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</si>
  <si>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</si>
  <si>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</si>
  <si>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</si>
  <si>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</si>
  <si>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</si>
  <si>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</si>
  <si>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</si>
  <si>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</si>
  <si>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</si>
  <si>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</si>
  <si>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</si>
  <si>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</si>
  <si>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</si>
  <si>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</si>
  <si>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</si>
  <si>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</si>
  <si>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342244221</t>
  </si>
  <si>
    <t>Příčka z cihel broušených na tenkovrstvou maltu tloušťky 140 mm</t>
  </si>
  <si>
    <t>m2</t>
  </si>
  <si>
    <t>CS ÚRS 2022 02</t>
  </si>
  <si>
    <t>4</t>
  </si>
  <si>
    <t>-1126754723</t>
  </si>
  <si>
    <t>PP</t>
  </si>
  <si>
    <t>Příčky jednoduché z cihel děrovaných broušených, na tenkovrstvou maltu, pevnost cihel do P15, tl. příčky 140 mm</t>
  </si>
  <si>
    <t>VV</t>
  </si>
  <si>
    <t>D.1.106 WC Invalida</t>
  </si>
  <si>
    <t>"invalida" 3,9*(1,6+1,8+1,8)-0,9*2,02</t>
  </si>
  <si>
    <t>342291112</t>
  </si>
  <si>
    <t>Ukotvení příček montážní polyuretanovou pěnou tl příčky přes 100 mm</t>
  </si>
  <si>
    <t>m</t>
  </si>
  <si>
    <t>911218146</t>
  </si>
  <si>
    <t>Ukotvení příček polyuretanovou pěnou, tl. příčky přes 100 mm</t>
  </si>
  <si>
    <t>"invalida" 1,6+1,8+1,8</t>
  </si>
  <si>
    <t>342291121</t>
  </si>
  <si>
    <t>Ukotvení příček k cihelným konstrukcím plochými kotvami</t>
  </si>
  <si>
    <t>1360444764</t>
  </si>
  <si>
    <t>Ukotvení příček plochými kotvami, do konstrukce cihelné</t>
  </si>
  <si>
    <t>"invalida" 3,9*2</t>
  </si>
  <si>
    <t>6</t>
  </si>
  <si>
    <t>Úpravy povrchů, podlahy a osazování výplní</t>
  </si>
  <si>
    <t>611131101</t>
  </si>
  <si>
    <t>Cementový postřik vnitřních stropů nanášený celoplošně ručně</t>
  </si>
  <si>
    <t>139540241</t>
  </si>
  <si>
    <t>Podkladní a spojovací vrstva vnitřních omítaných ploch cementový postřik nanášený ručně celoplošně stropů</t>
  </si>
  <si>
    <t>5</t>
  </si>
  <si>
    <t>611321141</t>
  </si>
  <si>
    <t>Vápenocementová omítka štuková dvouvrstvá vnitřních stropů rovných nanášená ručně</t>
  </si>
  <si>
    <t>-60162433</t>
  </si>
  <si>
    <t>Omítka vápenocementová vnitřních ploch nanášená ručně dvouvrstvá, tloušťky jádrové omítky do 10 mm a tloušťky štuku do 3 mm štuková vodorovných konstrukcí stropů rovných</t>
  </si>
  <si>
    <t>D.1.1.02 Učebna biologie - nový stav, D.1.1.03 Učebna fyziky - nový stav, D.1.106 WC Invalida</t>
  </si>
  <si>
    <t>"invalida" 2,67</t>
  </si>
  <si>
    <t>Mezisoučet</t>
  </si>
  <si>
    <t>"Fyzika" 79,52</t>
  </si>
  <si>
    <t>"Biologie"87,35</t>
  </si>
  <si>
    <t>"kabinet" 23,04</t>
  </si>
  <si>
    <t>Součet</t>
  </si>
  <si>
    <t>611321191</t>
  </si>
  <si>
    <t>Příplatek k vápenocementové omítce vnitřních stropů za každých dalších 5 mm tloušťky ručně</t>
  </si>
  <si>
    <t>-1682516899</t>
  </si>
  <si>
    <t>Omítka vápenocementová vnitřních ploch nanášená ručně Příplatek k cenám za každých dalších i započatých 5 mm tloušťky omítky přes 10 mm stropů</t>
  </si>
  <si>
    <t>192,58*2 'Přepočtené koeficientem množství</t>
  </si>
  <si>
    <t>7</t>
  </si>
  <si>
    <t>612131101</t>
  </si>
  <si>
    <t>Cementový postřik vnitřních stěn nanášený celoplošně ručně</t>
  </si>
  <si>
    <t>-2028774297</t>
  </si>
  <si>
    <t>Podkladní a spojovací vrstva vnitřních omítaných ploch cementový postřik nanášený ručně celoplošně stěn</t>
  </si>
  <si>
    <t>8</t>
  </si>
  <si>
    <t>612321141</t>
  </si>
  <si>
    <t>Vápenocementová omítka štuková dvouvrstvá vnitřních stěn nanášená ručně</t>
  </si>
  <si>
    <t>-1114814027</t>
  </si>
  <si>
    <t>Omítka vápenocementová vnitřních ploch nanášená ručně dvouvrstvá, tloušťky jádrové omítky do 10 mm a tloušťky štuku do 3 mm štuková svislých konstrukcí stěn</t>
  </si>
  <si>
    <t>"invalida" (3,9-2)*(1,6*2+1,8*2)+3,9*(1,8+1,95+1,92)-0,9*2,02</t>
  </si>
  <si>
    <t>"Fyzika" 145</t>
  </si>
  <si>
    <t>"Biologie" 149</t>
  </si>
  <si>
    <t>"kabinet" 66</t>
  </si>
  <si>
    <t>9</t>
  </si>
  <si>
    <t>612321191</t>
  </si>
  <si>
    <t>Příplatek k vápenocementové omítce vnitřních stěn za každých dalších 5 mm tloušťky ručně</t>
  </si>
  <si>
    <t>-563442611</t>
  </si>
  <si>
    <t>Omítka vápenocementová vnitřních ploch nanášená ručně Příplatek k cenám za každých dalších i započatých 5 mm tloušťky omítky přes 10 mm stěn</t>
  </si>
  <si>
    <t>393,215*2 'Přepočtené koeficientem množství</t>
  </si>
  <si>
    <t>10</t>
  </si>
  <si>
    <t>619991001</t>
  </si>
  <si>
    <t>Zakrytí podlah fólií přilepenou lepící páskou</t>
  </si>
  <si>
    <t>-921979941</t>
  </si>
  <si>
    <t>Zakrytí vnitřních ploch před znečištěním včetně pozdějšího odkrytí podlah fólií přilepenou lepící páskou</t>
  </si>
  <si>
    <t>79,52+87,365+23,04+2,67</t>
  </si>
  <si>
    <t>11</t>
  </si>
  <si>
    <t>619991011</t>
  </si>
  <si>
    <t>Obalení konstrukcí a prvků fólií přilepenou lepící páskou</t>
  </si>
  <si>
    <t>-1004311254</t>
  </si>
  <si>
    <t>Zakrytí vnitřních ploch před znečištěním včetně pozdějšího odkrytí konstrukcí a prvků obalením fólií a přelepením páskou</t>
  </si>
  <si>
    <t>60</t>
  </si>
  <si>
    <t>12</t>
  </si>
  <si>
    <t>619991021</t>
  </si>
  <si>
    <t>Oblepení rámů a keramických soklů lepící páskou</t>
  </si>
  <si>
    <t>-1208660272</t>
  </si>
  <si>
    <t>Zakrytí vnitřních ploch před znečištěním včetně pozdějšího odkrytí rámů oken a dveří, keramických soklů oblepením malířskou páskou</t>
  </si>
  <si>
    <t>150</t>
  </si>
  <si>
    <t>13</t>
  </si>
  <si>
    <t>632452421</t>
  </si>
  <si>
    <t>Doplnění cementového potěru hlazeného pl přes 1 do 4 m2 tl přes 10 do 20 mm</t>
  </si>
  <si>
    <t>-1016130224</t>
  </si>
  <si>
    <t>Doplnění cementového potěru na mazaninách a betonových podkladech (s dodáním hmot), hlazeného dřevěným nebo ocelovým hladítkem, plochy jednotlivě přes 1 m2 do 4 m2 a tl. přes 10 do 20 mm</t>
  </si>
  <si>
    <t>Dem_ker+Dem_PVC</t>
  </si>
  <si>
    <t>14</t>
  </si>
  <si>
    <t>R0601</t>
  </si>
  <si>
    <t>D+M samolepících distančních ukončovacích plastových pásků při styku omítky a rámů výplní - rozsah dle PD</t>
  </si>
  <si>
    <t>kpl</t>
  </si>
  <si>
    <t>1905532220</t>
  </si>
  <si>
    <t>R0602</t>
  </si>
  <si>
    <t>D+M sklolaminátové síťky při omítání (styk různých povrchů, zesílení rohů) - rozsah dle PD</t>
  </si>
  <si>
    <t>777864258</t>
  </si>
  <si>
    <t>Ostatní konstrukce a práce, bourání</t>
  </si>
  <si>
    <t>16</t>
  </si>
  <si>
    <t>949101112</t>
  </si>
  <si>
    <t>Lešení pomocné pro objekty pozemních staveb s lešeňovou podlahou v přes 1,9 do 3,5 m zatížení do 150 kg/m2</t>
  </si>
  <si>
    <t>727171422</t>
  </si>
  <si>
    <t>Lešení pomocné pracovní pro objekty pozemních staveb pro zatížení do 150 kg/m2, o výšce lešeňové podlahy přes 1,9 do 3,5 m</t>
  </si>
  <si>
    <t>79,52+87,35+23,04+2,67</t>
  </si>
  <si>
    <t>17</t>
  </si>
  <si>
    <t>952901114</t>
  </si>
  <si>
    <t>Vyčištění budov bytové a občanské výstavby při výšce podlaží přes 4 m</t>
  </si>
  <si>
    <t>-2128988102</t>
  </si>
  <si>
    <t>Vyčištění budov nebo objektů před předáním do užívání budov bytové nebo občanské výstavby, světlé výšky podlaží přes 4 m</t>
  </si>
  <si>
    <t>18</t>
  </si>
  <si>
    <t>962031133</t>
  </si>
  <si>
    <t>Bourání příček z cihel pálených na MVC tl do 150 mm</t>
  </si>
  <si>
    <t>-1687897227</t>
  </si>
  <si>
    <t>Bourání příček z cihel, tvárnic nebo příčkovek z cihel pálených, plných nebo dutých na maltu vápennou nebo vápenocementovou, tl. do 150 mm</t>
  </si>
  <si>
    <t>"invalida" 3,9*(1,95+4,6+1,4)-0,7*2,02-0,9*2,02</t>
  </si>
  <si>
    <t>19</t>
  </si>
  <si>
    <t>962032230</t>
  </si>
  <si>
    <t>Bourání zdiva z cihel pálených nebo vápenopískových na MV nebo MVC do 1 m3</t>
  </si>
  <si>
    <t>m3</t>
  </si>
  <si>
    <t>-1612942602</t>
  </si>
  <si>
    <t>Bourání zdiva nadzákladového z cihel nebo tvárnic z cihel pálených nebo vápenopískových, na maltu vápennou nebo vápenocementovou, objemu do 1 m3</t>
  </si>
  <si>
    <t>Vybourní zděného soklu výšky 200mm</t>
  </si>
  <si>
    <t>D.1.1.04 Učebna biologie - stávající a bourané kce</t>
  </si>
  <si>
    <t>"Biologie" 5,5*0,45*0,2</t>
  </si>
  <si>
    <t>20</t>
  </si>
  <si>
    <t>968072455</t>
  </si>
  <si>
    <t>Vybourání kovových dveřních zárubní pl do 2 m2</t>
  </si>
  <si>
    <t>1931124811</t>
  </si>
  <si>
    <t>Vybourání kovových rámů oken s křídly, dveřních zárubní, vrat, stěn, ostění nebo obkladů dveřních zárubní, plochy do 2 m2</t>
  </si>
  <si>
    <t>"invalida" 0,7*2,02+0,8*2,02</t>
  </si>
  <si>
    <t>978011191</t>
  </si>
  <si>
    <t>Otlučení (osekání) vnitřní vápenné nebo vápenocementové omítky stropů v rozsahu přes 50 do 100 %</t>
  </si>
  <si>
    <t>-818498699</t>
  </si>
  <si>
    <t>Otlučení vápenných nebo vápenocementových omítek vnitřních ploch stropů, v rozsahu přes 50 do 100 %</t>
  </si>
  <si>
    <t>22</t>
  </si>
  <si>
    <t>978013191</t>
  </si>
  <si>
    <t>Otlučení (osekání) vnitřní vápenné nebo vápenocementové omítky stěn v rozsahu přes 50 do 100 %</t>
  </si>
  <si>
    <t>-546317041</t>
  </si>
  <si>
    <t>Otlučení vápenných nebo vápenocementových omítek vnitřních ploch stěn s vyškrabáním spar, s očištěním zdiva, v rozsahu přes 50 do 100 %</t>
  </si>
  <si>
    <t>23</t>
  </si>
  <si>
    <t>R0901</t>
  </si>
  <si>
    <t>Demontáž nábytku a vybavení v učebně - dle PD (do suti)</t>
  </si>
  <si>
    <t>532064276</t>
  </si>
  <si>
    <t>Demontáž nábytku a vybavení v učebně - dle PD (do suti). Likvidace skříní, vitrín, lavic, židlí, laboratoního stolu, stolu pro učitele, promítacího plátna, projektor, tabule, okenní rolety, oc. trubky, spodní a horní skřínky vč. pracovní desky</t>
  </si>
  <si>
    <t>D.1.1.04 Učebna biologie - stávající a bourané kce, D.1.1.05 Učebna fyzika - stávající a bourané kce</t>
  </si>
  <si>
    <t>"dle tab. místnosti" 1</t>
  </si>
  <si>
    <t>24</t>
  </si>
  <si>
    <t>R0902</t>
  </si>
  <si>
    <t xml:space="preserve">Demontáž a opětovná montáž zařízení po vyzdění nové příčky </t>
  </si>
  <si>
    <t>kus</t>
  </si>
  <si>
    <t>-624697937</t>
  </si>
  <si>
    <t>"kabinet" 1</t>
  </si>
  <si>
    <t>997</t>
  </si>
  <si>
    <t>Přesun sutě</t>
  </si>
  <si>
    <t>25</t>
  </si>
  <si>
    <t>997013213</t>
  </si>
  <si>
    <t>Vnitrostaveništní doprava suti a vybouraných hmot pro budovy v přes 9 do 12 m ručně</t>
  </si>
  <si>
    <t>t</t>
  </si>
  <si>
    <t>23652458</t>
  </si>
  <si>
    <t>Vnitrostaveništní doprava suti a vybouraných hmot vodorovně do 50 m svisle ručně pro budovy a haly výšky přes 9 do 12 m</t>
  </si>
  <si>
    <t>26</t>
  </si>
  <si>
    <t>997013501</t>
  </si>
  <si>
    <t>Odvoz suti a vybouraných hmot na skládku nebo meziskládku do 1 km se složením</t>
  </si>
  <si>
    <t>1079984045</t>
  </si>
  <si>
    <t>Odvoz suti a vybouraných hmot na skládku nebo meziskládku se složením, na vzdálenost do 1 km</t>
  </si>
  <si>
    <t>27</t>
  </si>
  <si>
    <t>997013509</t>
  </si>
  <si>
    <t>Příplatek k odvozu suti a vybouraných hmot na skládku ZKD 1 km přes 1 km</t>
  </si>
  <si>
    <t>2052375274</t>
  </si>
  <si>
    <t>Odvoz suti a vybouraných hmot na skládku nebo meziskládku se složením, na vzdálenost Příplatek k ceně za každý další i započatý 1 km přes 1 km</t>
  </si>
  <si>
    <t>55,102*19 'Přepočtené koeficientem množství</t>
  </si>
  <si>
    <t>28</t>
  </si>
  <si>
    <t>997013831</t>
  </si>
  <si>
    <t>Poplatek za uložení stavebního směsného odpadu na skládce (skládkovné)</t>
  </si>
  <si>
    <t>CS ÚRS 2017 01</t>
  </si>
  <si>
    <t>20474317</t>
  </si>
  <si>
    <t>Poplatek za uložení stavebního odpadu na skládce (skládkovné) směsného</t>
  </si>
  <si>
    <t>998</t>
  </si>
  <si>
    <t>Přesun hmot</t>
  </si>
  <si>
    <t>29</t>
  </si>
  <si>
    <t>998018002</t>
  </si>
  <si>
    <t>Přesun hmot ruční pro budovy v přes 6 do 12 m</t>
  </si>
  <si>
    <t>-1085279077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</si>
  <si>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</si>
  <si>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</si>
  <si>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</si>
  <si>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735</t>
  </si>
  <si>
    <t>Ústřední vytápění - otopná tělesa</t>
  </si>
  <si>
    <t>30</t>
  </si>
  <si>
    <t>R73502</t>
  </si>
  <si>
    <t>Demontáž  stáv. vedení topení</t>
  </si>
  <si>
    <t>-390376814</t>
  </si>
  <si>
    <t>31</t>
  </si>
  <si>
    <t>R73503</t>
  </si>
  <si>
    <t>Přeložka stáv. vedení topení</t>
  </si>
  <si>
    <t>-763354642</t>
  </si>
  <si>
    <t>741</t>
  </si>
  <si>
    <t>Elektroinstalace - silnoproud</t>
  </si>
  <si>
    <t>32</t>
  </si>
  <si>
    <t>R74101</t>
  </si>
  <si>
    <t>M+D žlabu vč. vyrovnání podlahy a přesunů hmot</t>
  </si>
  <si>
    <t>-577726181</t>
  </si>
  <si>
    <t>"fyzika" 7,25*2+2,6+1,9+3,4+3,5+8+2,2+1,75+0,65</t>
  </si>
  <si>
    <t>"bilogie" 7,25*2+3+1,9+3,7+3,8+8+2,5+1,75+0,65</t>
  </si>
  <si>
    <t>763</t>
  </si>
  <si>
    <t>Konstrukce suché výstavby</t>
  </si>
  <si>
    <t>33</t>
  </si>
  <si>
    <t>763121426</t>
  </si>
  <si>
    <t>SDK stěna předsazená tl 112,5 mm profil CW+UW 100 deska 1xH2 12,5 bez izolace EI 15</t>
  </si>
  <si>
    <t>1075489352</t>
  </si>
  <si>
    <t>Stěna předsazená ze sádrokartonových desek s nosnou konstrukcí z ocelových profilů CW, UW jednoduše opláštěná deskou impregnovanou H2 tl. 12,5 mm bez izolace, EI 15, stěna tl. 112,5 mm, profil 100</t>
  </si>
  <si>
    <t>"invalida"1,6*1,5</t>
  </si>
  <si>
    <t>34</t>
  </si>
  <si>
    <t>763121811</t>
  </si>
  <si>
    <t>Demontáž SDK předsazené/šachtové stěny s jednoduchou nosnou kcí opláštění jednoduché</t>
  </si>
  <si>
    <t>-157649488</t>
  </si>
  <si>
    <t>Demontáž předsazených nebo šachtových stěn ze sádrokartonových desek s nosnou konstrukcí z ocelových profilů jednoduchých, opláštění jednoduché</t>
  </si>
  <si>
    <t>"invalida" 1,15*1,5</t>
  </si>
  <si>
    <t>35</t>
  </si>
  <si>
    <t>998763302</t>
  </si>
  <si>
    <t>Přesun hmot tonážní pro sádrokartonové konstrukce v objektech v přes 6 do 12 m</t>
  </si>
  <si>
    <t>2015439401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</si>
  <si>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</si>
  <si>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36</t>
  </si>
  <si>
    <t>998763381</t>
  </si>
  <si>
    <t>Příplatek k přesunu hmot tonážní 763 SDK prováděný bez použití mechanizace</t>
  </si>
  <si>
    <t>385385356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</si>
  <si>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</si>
  <si>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</si>
  <si>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</si>
  <si>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37</t>
  </si>
  <si>
    <t>766411812</t>
  </si>
  <si>
    <t>Demontáž truhlářského obložení stěn z panelů plochy přes 1,5 m2</t>
  </si>
  <si>
    <t>-11465666</t>
  </si>
  <si>
    <t>Demontáž obložení stěn panely, plochy přes 1,5 m2</t>
  </si>
  <si>
    <t>"biologie" 0,5*(2*(0,7+7,73+3,75+5,05)+2,3*1,5*3+0,6*1,125)</t>
  </si>
  <si>
    <t>"fyzika" (2,3*(11,2+4*0,6+6)-1*2,02*2)*0,5</t>
  </si>
  <si>
    <t>38</t>
  </si>
  <si>
    <t>R766DV01</t>
  </si>
  <si>
    <t>M+D dveří DV01 vč. zárubně - specifikace viz. tabulka dveří</t>
  </si>
  <si>
    <t>-50486059</t>
  </si>
  <si>
    <t>D.1.1.07 Výpis dveří</t>
  </si>
  <si>
    <t>"DV01" 1</t>
  </si>
  <si>
    <t>39</t>
  </si>
  <si>
    <t>R766DV02</t>
  </si>
  <si>
    <t>Doplnění dveří DV02 o madla</t>
  </si>
  <si>
    <t>680619443</t>
  </si>
  <si>
    <t>"DV02" 1</t>
  </si>
  <si>
    <t>40</t>
  </si>
  <si>
    <t>998766202</t>
  </si>
  <si>
    <t>Přesun hmot procentní pro kce truhlářské v objektech v přes 6 do 12 m</t>
  </si>
  <si>
    <t>%</t>
  </si>
  <si>
    <t>23520649</t>
  </si>
  <si>
    <t>Přesun hmot pro konstrukce truhlářské stanovený procentní sazbou (%) z ceny vodorovná dopravní vzdálenost do 50 m v objektech výšky přes 6 do 12 m</t>
  </si>
  <si>
    <t>771</t>
  </si>
  <si>
    <t>Podlahy z dlaždic</t>
  </si>
  <si>
    <t>41</t>
  </si>
  <si>
    <t>771111011</t>
  </si>
  <si>
    <t>Vysátí podkladu před pokládkou dlažby</t>
  </si>
  <si>
    <t>1319936011</t>
  </si>
  <si>
    <t>Příprava podkladu před provedením dlažby vysátí podlah</t>
  </si>
  <si>
    <t>42</t>
  </si>
  <si>
    <t>771151012</t>
  </si>
  <si>
    <t>Samonivelační stěrka podlah pevnosti 20 MPa tl přes 3 do 5 mm</t>
  </si>
  <si>
    <t>1424595256</t>
  </si>
  <si>
    <t>Příprava podkladu před provedením dlažby samonivelační stěrka min.pevnosti 20 MPa, tloušťky přes 3 do 5 mm</t>
  </si>
  <si>
    <t>43</t>
  </si>
  <si>
    <t>771471810</t>
  </si>
  <si>
    <t>Demontáž soklíků z dlaždic keramických kladených do malty rovných</t>
  </si>
  <si>
    <t>-1703229387</t>
  </si>
  <si>
    <t>D.1.1.04 Učebna biologie - stávající a bourané kce, D.1.1.05 Učebna fyzika - stávající a bourané kce, D.1.1.06 WC Invalida</t>
  </si>
  <si>
    <t>"fyzika" 7,1+11,2+0,25*8</t>
  </si>
  <si>
    <t>"biologie" 6,53+0,7+8*0,25+4*1,4</t>
  </si>
  <si>
    <t>"zázemí" 1,4+3,3+1,4+2,6</t>
  </si>
  <si>
    <t>44</t>
  </si>
  <si>
    <t>771571810</t>
  </si>
  <si>
    <t>Demontáž podlah z dlaždic keramických kladených do malty</t>
  </si>
  <si>
    <t>-1115517786</t>
  </si>
  <si>
    <t>"fyzika" 79,52</t>
  </si>
  <si>
    <t>"biologie" 87,35</t>
  </si>
  <si>
    <t>"invalida" 4,62</t>
  </si>
  <si>
    <t>"zázemí" 1,59</t>
  </si>
  <si>
    <t>45</t>
  </si>
  <si>
    <t>771574112</t>
  </si>
  <si>
    <t>Montáž podlah keramických hladkých lepených flexibilním lepidlem přes 9 do 12 ks/m2</t>
  </si>
  <si>
    <t>1343619778</t>
  </si>
  <si>
    <t>Montáž podlah z dlaždic keramických lepených flexibilním lepidlem maloformátových hladkých přes 9 do 12 ks/m2</t>
  </si>
  <si>
    <t>46</t>
  </si>
  <si>
    <t>M</t>
  </si>
  <si>
    <t>59761011</t>
  </si>
  <si>
    <t>dlažba keramická slinutá hladká do interiéru i exteriéru do 9ks/m2</t>
  </si>
  <si>
    <t>-1355251503</t>
  </si>
  <si>
    <t>2,67*1,1 'Přepočtené koeficientem množství</t>
  </si>
  <si>
    <t>47</t>
  </si>
  <si>
    <t>771577111</t>
  </si>
  <si>
    <t>Příplatek k montáži podlah keramických lepených flexibilním lepidlem za plochu do 5 m2</t>
  </si>
  <si>
    <t>1222447490</t>
  </si>
  <si>
    <t>Montáž podlah z dlaždic keramických lepených flexibilním lepidlem Příplatek k cenám za plochu do 5 m2 jednotlivě</t>
  </si>
  <si>
    <t>48</t>
  </si>
  <si>
    <t>771591112</t>
  </si>
  <si>
    <t>Izolace pod dlažbu nátěrem nebo stěrkou ve dvou vrstvách</t>
  </si>
  <si>
    <t>1108771864</t>
  </si>
  <si>
    <t>Izolace podlahy pod dlažbu nátěrem nebo stěrkou ve dvou vrstvách</t>
  </si>
  <si>
    <t>49</t>
  </si>
  <si>
    <t>771592011</t>
  </si>
  <si>
    <t>Čištění vnitřních ploch podlah nebo schodišť po položení dlažby chemickými prostředky</t>
  </si>
  <si>
    <t>1801529746</t>
  </si>
  <si>
    <t>Čištění vnitřních ploch po položení dlažby podlah nebo schodišť chemickými prostředky</t>
  </si>
  <si>
    <t>50</t>
  </si>
  <si>
    <t>998771102</t>
  </si>
  <si>
    <t>Přesun hmot tonážní pro podlahy z dlaždic v objektech v přes 6 do 12 m</t>
  </si>
  <si>
    <t>1022183407</t>
  </si>
  <si>
    <t>Přesun hmot pro podlahy z dlaždic stanovený z hmotnosti přesunovaného materiálu vodorovná dopravní vzdálenost do 50 m v objektech výšky přes 6 do 12 m</t>
  </si>
  <si>
    <t>51</t>
  </si>
  <si>
    <t>998771181</t>
  </si>
  <si>
    <t>Příplatek k přesunu hmot tonážní 771 prováděný bez použití mechanizace</t>
  </si>
  <si>
    <t>-533790696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</si>
  <si>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</si>
  <si>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</si>
  <si>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</si>
  <si>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52</t>
  </si>
  <si>
    <t>776111116</t>
  </si>
  <si>
    <t>Odstranění zbytků lepidla z podkladu povlakových podlah broušením</t>
  </si>
  <si>
    <t>-1683872697</t>
  </si>
  <si>
    <t>Příprava podkladu broušení podlah stávajícího podkladu pro odstranění lepidla (po starých krytinách)</t>
  </si>
  <si>
    <t>53</t>
  </si>
  <si>
    <t>776111311</t>
  </si>
  <si>
    <t>Vysátí podkladu povlakových podlah</t>
  </si>
  <si>
    <t>-569639001</t>
  </si>
  <si>
    <t>Příprava podkladu vysátí podlah</t>
  </si>
  <si>
    <t>PVC*2</t>
  </si>
  <si>
    <t>54</t>
  </si>
  <si>
    <t>776121111</t>
  </si>
  <si>
    <t>Vodou ředitelná penetrace savého podkladu povlakových podlah</t>
  </si>
  <si>
    <t>31689603</t>
  </si>
  <si>
    <t>Příprava podkladu penetrace vodou ředitelná podlah</t>
  </si>
  <si>
    <t>55</t>
  </si>
  <si>
    <t>776141122</t>
  </si>
  <si>
    <t>Stěrka podlahová nivelační pro vyrovnání podkladu povlakových podlah pevnosti 30 MPa tl přes 3 do 5 mm</t>
  </si>
  <si>
    <t>-1326401359</t>
  </si>
  <si>
    <t>Příprava podkladu vyrovnání samonivelační stěrkou podlah min.pevnosti 30 MPa, tloušťky přes 3 do 5 mm</t>
  </si>
  <si>
    <t>56</t>
  </si>
  <si>
    <t>776201812</t>
  </si>
  <si>
    <t>Demontáž lepených povlakových podlah s podložkou ručně</t>
  </si>
  <si>
    <t>1864350159</t>
  </si>
  <si>
    <t>Demontáž povlakových podlahovin lepených ručně s podložkou</t>
  </si>
  <si>
    <t>"kabinet" 19,4</t>
  </si>
  <si>
    <t>57</t>
  </si>
  <si>
    <t>776221111</t>
  </si>
  <si>
    <t>Lepení pásů z PVC standardním lepidlem</t>
  </si>
  <si>
    <t>-461778283</t>
  </si>
  <si>
    <t>Montáž podlahovin z PVC lepením standardním lepidlem z pásů standardních</t>
  </si>
  <si>
    <t>58</t>
  </si>
  <si>
    <t>284110240R</t>
  </si>
  <si>
    <t>PVC - dekor pískový. Protiskluz R9-R11, třída zátěže 33, tl. Min. 2mm, tl. Náslapné vrstvy 0,6mm</t>
  </si>
  <si>
    <t>-1886378901</t>
  </si>
  <si>
    <t>189,91*1,1 'Přepočtené koeficientem množství</t>
  </si>
  <si>
    <t>59</t>
  </si>
  <si>
    <t>776223112</t>
  </si>
  <si>
    <t>Spoj povlakových podlahovin z PVC svařováním za studena</t>
  </si>
  <si>
    <t>1485093781</t>
  </si>
  <si>
    <t>Montáž podlahovin z PVC spoj podlah svařováním za studena</t>
  </si>
  <si>
    <t>776410811</t>
  </si>
  <si>
    <t>Odstranění soklíků a lišt pryžových nebo plastových</t>
  </si>
  <si>
    <t>-1496713933</t>
  </si>
  <si>
    <t>Demontáž soklíků nebo lišt pryžových nebo plastových</t>
  </si>
  <si>
    <t>"kabinet" 4,25*2+4,6*2-0,8*3</t>
  </si>
  <si>
    <t>61</t>
  </si>
  <si>
    <t>776411111</t>
  </si>
  <si>
    <t>Montáž obvodových soklíků výšky do 80 mm</t>
  </si>
  <si>
    <t>-755026384</t>
  </si>
  <si>
    <t>Montáž soklíků lepením obvodových, výšky do 80 mm</t>
  </si>
  <si>
    <t>"fyzika"11,3*2+7,73*2-0,98*2</t>
  </si>
  <si>
    <t>"biologie" 11,2*2+7,1*2+0,6*4-0,98*2</t>
  </si>
  <si>
    <t>"kabinet" 5,75*2+4,6*2-0,8*2</t>
  </si>
  <si>
    <t>62</t>
  </si>
  <si>
    <t>284110080R</t>
  </si>
  <si>
    <t>PVC (kanálková) lišta výšky 50mm, šířky 22mm - barva šedá vč. tvarovek rohu a koncovek</t>
  </si>
  <si>
    <t>-1746127526</t>
  </si>
  <si>
    <t>92,24*1,02 'Přepočtené koeficientem množství</t>
  </si>
  <si>
    <t>63</t>
  </si>
  <si>
    <t>998776102</t>
  </si>
  <si>
    <t>Přesun hmot tonážní pro podlahy povlakové v objektech v přes 6 do 12 m</t>
  </si>
  <si>
    <t>-983821210</t>
  </si>
  <si>
    <t>Přesun hmot pro podlahy povlakové stanovený z hmotnosti přesunovaného materiálu vodorovná dopravní vzdálenost do 50 m v objektech výšky přes 6 do 12 m</t>
  </si>
  <si>
    <t>64</t>
  </si>
  <si>
    <t>998776181</t>
  </si>
  <si>
    <t>Příplatek k přesunu hmot tonážní 776 prováděný bez použití mechanizace</t>
  </si>
  <si>
    <t>-1251449609</t>
  </si>
  <si>
    <t>Přesun hmot pro podlahy povlakové stanovený z hmotnosti přesunovaného materiálu Příplatek k cenám za přesun prováděný bez použití mechanizace pro jakoukoliv výšku objektu</t>
  </si>
  <si>
    <t>781</t>
  </si>
  <si>
    <t>Dokončovací práce - obklady</t>
  </si>
  <si>
    <t>65</t>
  </si>
  <si>
    <t>781121011</t>
  </si>
  <si>
    <t>Nátěr penetrační na stěnu</t>
  </si>
  <si>
    <t>1218351088</t>
  </si>
  <si>
    <t>Příprava podkladu před provedením obkladu nátěr penetrační na stěnu</t>
  </si>
  <si>
    <t>D.1.1.02 Laboratoř chemie - Nový stav</t>
  </si>
  <si>
    <t>66</t>
  </si>
  <si>
    <t>781131112</t>
  </si>
  <si>
    <t>Izolace pod obklad nátěrem nebo stěrkou ve dvou vrstvách</t>
  </si>
  <si>
    <t>249089454</t>
  </si>
  <si>
    <t>Izolace stěny pod obklad izolace nátěrem nebo stěrkou ve dvou vrstvách</t>
  </si>
  <si>
    <t>D.1.1.03 Učebna fyziky - nový stav</t>
  </si>
  <si>
    <t>D.1.1.05 Učebna fyzika - stávající a bourané kce, D.1.1.06 WC Invalida</t>
  </si>
  <si>
    <t>"fyzika" 2*(0,6*2+1,55)*2</t>
  </si>
  <si>
    <t>67</t>
  </si>
  <si>
    <t>781471810</t>
  </si>
  <si>
    <t>Demontáž obkladů z obkladaček keramických kladených do malty</t>
  </si>
  <si>
    <t>1591233535</t>
  </si>
  <si>
    <t>Demontáž obkladů z dlaždic keramických kladených do malty</t>
  </si>
  <si>
    <t>"invalida" 2*(1,25*2+1,15*2)</t>
  </si>
  <si>
    <t>Dem_obk</t>
  </si>
  <si>
    <t>68</t>
  </si>
  <si>
    <t>781474115</t>
  </si>
  <si>
    <t>Montáž obkladů vnitřních keramických hladkých přes 22 do 25 ks/m2 lepených flexibilním lepidlem</t>
  </si>
  <si>
    <t>883773579</t>
  </si>
  <si>
    <t>Montáž obkladů vnitřních stěn z dlaždic keramických lepených flexibilním lepidlem maloformátových hladkých přes 22 do 25 ks/m2</t>
  </si>
  <si>
    <t>D.1.1.03 Učebna fyziky - nový stav, D.1.1.06 WC Invalida</t>
  </si>
  <si>
    <t>"invalida"2*(1,8*2+1,*2-0,8)+0,2*1,6</t>
  </si>
  <si>
    <t>69</t>
  </si>
  <si>
    <t>597610390R</t>
  </si>
  <si>
    <t>obkládačky keramické 20 x 20 x 0,6 cm I. j.</t>
  </si>
  <si>
    <t>1374035131</t>
  </si>
  <si>
    <t>20,92*1,1 'Přepočtené koeficientem množství</t>
  </si>
  <si>
    <t>70</t>
  </si>
  <si>
    <t>R78101</t>
  </si>
  <si>
    <t>Montáž a dodávka nerezových ukončovacích profilů</t>
  </si>
  <si>
    <t>1731592616</t>
  </si>
  <si>
    <t>1,5+2*4</t>
  </si>
  <si>
    <t>71</t>
  </si>
  <si>
    <t>998781102</t>
  </si>
  <si>
    <t>Přesun hmot tonážní pro obklady keramické v objektech v přes 6 do 12 m</t>
  </si>
  <si>
    <t>2084163477</t>
  </si>
  <si>
    <t>Přesun hmot pro obklady keramické stanovený z hmotnosti přesunovaného materiálu vodorovná dopravní vzdálenost do 50 m v objektech výšky přes 6 do 12 m</t>
  </si>
  <si>
    <t>72</t>
  </si>
  <si>
    <t>998781181</t>
  </si>
  <si>
    <t>Příplatek k přesunu hmot tonážní 781 prováděný bez použití mechanizace</t>
  </si>
  <si>
    <t>719836135</t>
  </si>
  <si>
    <t>Přesun hmot pro obklady keramické stanovený z hmotnosti přesunovaného materiálu Příplatek k cenám za přesun prováděný bez použití mechanizace pro jakoukoliv výšku objektu</t>
  </si>
  <si>
    <t>784</t>
  </si>
  <si>
    <t>Dokončovací práce - malby a tapety</t>
  </si>
  <si>
    <t>73</t>
  </si>
  <si>
    <t>784111003</t>
  </si>
  <si>
    <t>Oprášení (ometení ) podkladu v místnostech v přes 3,80 do 5,00 m</t>
  </si>
  <si>
    <t>2133327671</t>
  </si>
  <si>
    <t>Oprášení (ometení) podkladu v místnostech výšky přes 3,80 do 5,00 m</t>
  </si>
  <si>
    <t>Malby+Malby_otěr</t>
  </si>
  <si>
    <t>74</t>
  </si>
  <si>
    <t>784171101</t>
  </si>
  <si>
    <t>Zakrytí vnitřních podlah včetně pozdějšího odkrytí</t>
  </si>
  <si>
    <t>-1656298765</t>
  </si>
  <si>
    <t>Zakrytí nemalovaných ploch (materiál ve specifikaci) včetně pozdějšího odkrytí podlah</t>
  </si>
  <si>
    <t>75</t>
  </si>
  <si>
    <t>58124844</t>
  </si>
  <si>
    <t>fólie pro malířské potřeby zakrývací tl 25µ 4x5m</t>
  </si>
  <si>
    <t>-471993344</t>
  </si>
  <si>
    <t>192,595*1,1 'Přepočtené koeficientem množství</t>
  </si>
  <si>
    <t>76</t>
  </si>
  <si>
    <t>784181123</t>
  </si>
  <si>
    <t>Hloubková jednonásobná bezbarvá penetrace podkladu v místnostech v přes 3,80 do 5,00 m</t>
  </si>
  <si>
    <t>2012679216</t>
  </si>
  <si>
    <t>Penetrace podkladu jednonásobná hloubková akrylátová bezbarvá v místnostech výšky přes 3,80 do 5,00 m</t>
  </si>
  <si>
    <t>77</t>
  </si>
  <si>
    <t>784211101</t>
  </si>
  <si>
    <t>Dvojnásobné bílé malby ze směsí za mokra výborně oděruvzdorných v místnostech v do 3,80 m</t>
  </si>
  <si>
    <t>1784331208</t>
  </si>
  <si>
    <t>Malby z malířských směsí oděruvzdorných za mokra dvojnásobné, bílé za mokra oděruvzdorné výborně v místnostech výšky do 3,80 m</t>
  </si>
  <si>
    <t>"fyzika" 57,09</t>
  </si>
  <si>
    <t>"Biologie" 36,6</t>
  </si>
  <si>
    <t>"Kabinet" 17,15</t>
  </si>
  <si>
    <t>78</t>
  </si>
  <si>
    <t>784221103</t>
  </si>
  <si>
    <t>Dvojnásobné bílé malby ze směsí za sucha dobře otěruvzdorných v místnostech přes 3,80 do 5,00 m</t>
  </si>
  <si>
    <t>-176512431</t>
  </si>
  <si>
    <t>Malby z malířských směsí otěruvzdorných za sucha dvojnásobné, bílé za sucha otěruvzdorné dobře v místnostech výšky přes 3,80 do 5,00 m</t>
  </si>
  <si>
    <t>VCM_stěna+VCM_strop+SDK-Malby_otěr</t>
  </si>
  <si>
    <t>D.1.2 -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</si>
  <si>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</si>
  <si>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</si>
  <si>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</si>
  <si>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</si>
  <si>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</si>
  <si>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721</t>
  </si>
  <si>
    <t>Zdravotechnika - vnitřní kanalizace</t>
  </si>
  <si>
    <t>721140905</t>
  </si>
  <si>
    <t>Potrubí litinové vsazení odbočky DN 100</t>
  </si>
  <si>
    <t>Opravy odpadního potrubí litinového vsazení odbočky do potrubí DN 100</t>
  </si>
  <si>
    <t>3 "napojení na stávající potrubí</t>
  </si>
  <si>
    <t>721140915</t>
  </si>
  <si>
    <t>Potrubí litinové propojení potrubí DN 100</t>
  </si>
  <si>
    <t>Opravy odpadního potrubí litinového propojení dosavadního potrubí DN 100</t>
  </si>
  <si>
    <t>721140925</t>
  </si>
  <si>
    <t>Potrubí litinové odpadní krácení trub DN 100</t>
  </si>
  <si>
    <t>Opravy odpadního potrubí litinového krácení trub DN 100</t>
  </si>
  <si>
    <t>721174042</t>
  </si>
  <si>
    <t>Potrubí kanalizační z PP připojovací DN 40</t>
  </si>
  <si>
    <t>Potrubí z trub polypropylenových připojovací DN 40</t>
  </si>
  <si>
    <t>2 "připojovací potrubí</t>
  </si>
  <si>
    <t>721174043</t>
  </si>
  <si>
    <t>Potrubí kanalizační z PP připojovací DN 50</t>
  </si>
  <si>
    <t>Potrubí z trub polypropylenových připojovací DN 50</t>
  </si>
  <si>
    <t>10 "připojovací potrubí</t>
  </si>
  <si>
    <t>721174045</t>
  </si>
  <si>
    <t>Potrubí kanalizační z PP připojovací DN 110</t>
  </si>
  <si>
    <t>Potrubí z trub polypropylenových připojovací DN 110</t>
  </si>
  <si>
    <t>3 "připojovací potrubí</t>
  </si>
  <si>
    <t>721194104</t>
  </si>
  <si>
    <t>Vyvedení a upevnění odpadních výpustek DN 40</t>
  </si>
  <si>
    <t>Vyměření přípojek na potrubí vyvedení a upevnění odpadních výpustek DN 40</t>
  </si>
  <si>
    <t>1 "zařizovací předměty DN40</t>
  </si>
  <si>
    <t>721194105</t>
  </si>
  <si>
    <t>Vyvedení a upevnění odpadních výpustek DN 50</t>
  </si>
  <si>
    <t>Vyměření přípojek na potrubí vyvedení a upevnění odpadních výpustek DN 50</t>
  </si>
  <si>
    <t>3 "zařizovací předměty DN50</t>
  </si>
  <si>
    <t>721194109</t>
  </si>
  <si>
    <t>Vyvedení a upevnění odpadních výpustek DN 110</t>
  </si>
  <si>
    <t>Vyměření přípojek na potrubí vyvedení a upevnění odpadních výpustek DN 110</t>
  </si>
  <si>
    <t>1 "zařizovací předměty DN100</t>
  </si>
  <si>
    <t>721290111</t>
  </si>
  <si>
    <t>Zkouška těsnosti potrubí kanalizace vodou DN do 125</t>
  </si>
  <si>
    <t>Zkouška těsnosti kanalizace v objektech vodou do DN 125</t>
  </si>
  <si>
    <t>2+10+3 "připojovací potrubí</t>
  </si>
  <si>
    <t>998721103</t>
  </si>
  <si>
    <t>Přesun hmot tonážní pro vnitřní kanalizace v objektech v přes 12 do 24 m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</si>
  <si>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</si>
  <si>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</si>
  <si>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</si>
  <si>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722131912</t>
  </si>
  <si>
    <t>Potrubí pozinkované závitové vsazení odbočky do potrubí DN 20</t>
  </si>
  <si>
    <t>soubor</t>
  </si>
  <si>
    <t>Opravy vodovodního potrubí z ocelových trubek pozinkovaných závitových vsazení odbočky do potrubí DN 20</t>
  </si>
  <si>
    <t>6 "napojení na stávající potrubí</t>
  </si>
  <si>
    <t>722131922</t>
  </si>
  <si>
    <t>Potrubí pozinkované závitové zpětná montáž DN 20</t>
  </si>
  <si>
    <t>Opravy vodovodního potrubí z ocelových trubek pozinkovaných závitových zpětná montáž závitového potrubí DN 20</t>
  </si>
  <si>
    <t>722131932</t>
  </si>
  <si>
    <t>Potrubí pozinkované závitové propojení potrubí DN 20</t>
  </si>
  <si>
    <t>Opravy vodovodního potrubí z ocelových trubek pozinkovaných závitových propojení dosavadního potrubí DN 20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</si>
  <si>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</si>
  <si>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</si>
  <si>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</si>
  <si>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21 "vodovod připojovací ve stěnác</t>
  </si>
  <si>
    <t>722181221</t>
  </si>
  <si>
    <t>Ochrana vodovodního potrubí přilepenými termoizolačními trubicemi z PE tl přes 6 do 9 mm DN do 22 mm</t>
  </si>
  <si>
    <t>Ochrana potrubí termoizolačními trubicemi z pěnového polyetylenu PE přilepenými v příčných a podélných spojích, tloušťky izolace přes 6 do 9 mm, vnitřního průměru izolace DN do 22 mm</t>
  </si>
  <si>
    <t>21 "vodovod připojovací ve stěnách</t>
  </si>
  <si>
    <t>722220152</t>
  </si>
  <si>
    <t>Nástěnka závitová plastová PPR PN 20 DN 20 x G 1/2"</t>
  </si>
  <si>
    <t>Armatury s jedním závitem plastové (PPR) PN 20 (SDR 6) DN 20 x G 1/2"</t>
  </si>
  <si>
    <t>1 " nástěnka výtok</t>
  </si>
  <si>
    <t>722220161</t>
  </si>
  <si>
    <t>Nástěnný komplet plastový PPR PN 20 DN 20 x G 1/2"</t>
  </si>
  <si>
    <t>Armatury s jedním závitem plastové (PPR) PN 20 (SDR 6) DN 20 x G 1/2" (nástěnný komplet)</t>
  </si>
  <si>
    <t>1+1+2 " nástěnka baterie</t>
  </si>
  <si>
    <t>722229101</t>
  </si>
  <si>
    <t>Montáž vodovodních armatur s jedním závitem G 1/2" ostatní typ</t>
  </si>
  <si>
    <t>Armatury s jedním závitem montáž vodovodních armatur s jedním závitem ostatních typů G 1/2"</t>
  </si>
  <si>
    <t>8 "výtoky</t>
  </si>
  <si>
    <t>551119980</t>
  </si>
  <si>
    <t>ventil rohový kulový s filtrem IVAR 1/2" x 1/2"</t>
  </si>
  <si>
    <t>2*(1+1+2) "baterie</t>
  </si>
  <si>
    <t>722290226</t>
  </si>
  <si>
    <t>Zkouška těsnosti vodovodního potrubí závitového DN do 50</t>
  </si>
  <si>
    <t>Zkoušky, proplach a desinfekce vodovodního potrubí zkoušky těsnosti vodovodního potrubí závitového do DN 50</t>
  </si>
  <si>
    <t>21 "vodovod připojovací ve stěnách, v podlaze</t>
  </si>
  <si>
    <t>722290234</t>
  </si>
  <si>
    <t>Proplach a dezinfekce vodovodního potrubí DN do 80</t>
  </si>
  <si>
    <t>Zkoušky, proplach a desinfekce vodovodního potrubí proplach a desinfekce vodovodního potrubí do DN 80</t>
  </si>
  <si>
    <t>998722103</t>
  </si>
  <si>
    <t>Přesun hmot tonážní pro vnitřní vodovod v objektech v přes 12 do 24 m</t>
  </si>
  <si>
    <t>Přesun hmot pro vnitřní vodovod stanovený z hmotnosti přesunovaného materiálu vodorovná dopravní vzdálenost do 50 m v objektech výšky přes 12 do 24 m</t>
  </si>
  <si>
    <t>725</t>
  </si>
  <si>
    <t>Zdravotechnika - zařizovací předměty</t>
  </si>
  <si>
    <t>725119123</t>
  </si>
  <si>
    <t>Montáž klozetových mís závěsných na nosné stěny</t>
  </si>
  <si>
    <t>Zařízení záchodů montáž klozetových mís závěsných na nosné stěny</t>
  </si>
  <si>
    <t>1 "klozet WCi</t>
  </si>
  <si>
    <t>642360510</t>
  </si>
  <si>
    <t>klozet keramický závěsný hluboké splachování handicap bílý</t>
  </si>
  <si>
    <t>55167383R</t>
  </si>
  <si>
    <t>sedátko klozetové duroplastové bez poklopu, ocelové úchyty</t>
  </si>
  <si>
    <t>725291722R</t>
  </si>
  <si>
    <t>Doplňky zařízení koupelen a záchodů nerezové madlo krakorcové sklopné dl 834 mm</t>
  </si>
  <si>
    <t>2*1 "klozet WCi</t>
  </si>
  <si>
    <t>725211681</t>
  </si>
  <si>
    <t>Umyvadlo keramické bílé zdravotní šířky 640 mm připevněné na stěnu šrouby</t>
  </si>
  <si>
    <t>Umyvadla keramická bílá bez výtokových armatur připevněná na stěnu šrouby zdravotní, šířka umyvadla 640 mm</t>
  </si>
  <si>
    <t>1 "umyvadlo Ui</t>
  </si>
  <si>
    <t>725822614R</t>
  </si>
  <si>
    <t>Baterie umyvadlová stojánková páková s výpustí s prodlouženou páčkou</t>
  </si>
  <si>
    <t>725822615R</t>
  </si>
  <si>
    <t>Baterie umyvadlová pro laboratorní stůl učitele</t>
  </si>
  <si>
    <t>-3185112</t>
  </si>
  <si>
    <t>725861312</t>
  </si>
  <si>
    <t>Zápachová uzávěrka pro umyvadlo DN 40 podomítková</t>
  </si>
  <si>
    <t>Zápachové uzávěrky zařizovacích předmětů pro umyvadla podomítkové DN 40/50</t>
  </si>
  <si>
    <t>725851325</t>
  </si>
  <si>
    <t>Ventil odpadní umyvadlový bez přepadu G 5/4"</t>
  </si>
  <si>
    <t>Ventily odpadní pro zařizovací předměty umyvadlové bez přepadu G 5/4"</t>
  </si>
  <si>
    <t>725319111</t>
  </si>
  <si>
    <t>Montáž dřezu ostatních typů</t>
  </si>
  <si>
    <t>Dřezy bez výtokových armatur montáž dřezů ostatních typů</t>
  </si>
  <si>
    <t>1+2 "demontáž dřezu</t>
  </si>
  <si>
    <t>725829111</t>
  </si>
  <si>
    <t>Montáž baterie stojánkové dřezové G 1/2"</t>
  </si>
  <si>
    <t>Baterie dřezové montáž ostatních typů stojánkových G 1/2"</t>
  </si>
  <si>
    <t>725310823</t>
  </si>
  <si>
    <t>Demontáž dřez jednoduchý vestavěný v kuchyňských sestavách bez výtokových armatur</t>
  </si>
  <si>
    <t>Demontáž dřezů jednodílných bez výtokových armatur vestavěných v kuchyňských sestavách</t>
  </si>
  <si>
    <t>725820802</t>
  </si>
  <si>
    <t>Demontáž baterie stojánkové do jednoho otvoru</t>
  </si>
  <si>
    <t>Demontáž baterií stojánkových do 1 otvoru</t>
  </si>
  <si>
    <t>725851315</t>
  </si>
  <si>
    <t>Ventil odpadní dřezový s přepadem G 6/4"</t>
  </si>
  <si>
    <t>Ventily odpadní pro zařizovací předměty dřezové s přepadem G 6/4"</t>
  </si>
  <si>
    <t>1+2 "dřez</t>
  </si>
  <si>
    <t>725862103</t>
  </si>
  <si>
    <t>Zápachová uzávěrka pro dřezy DN 40/50</t>
  </si>
  <si>
    <t>Zápachové uzávěrky zařizovacích předmětů pro dřezy DN 40/50</t>
  </si>
  <si>
    <t>998725103</t>
  </si>
  <si>
    <t>Přesun hmot tonážní pro zařizovací předměty v objektech v přes 12 do 24 m</t>
  </si>
  <si>
    <t>Přesun hmot pro zařizovací předměty stanovený z hmotnosti přesunovaného materiálu vodorovná dopravní vzdálenost do 50 m v objektech výšky přes 12 do 24 m</t>
  </si>
  <si>
    <t>726</t>
  </si>
  <si>
    <t>Zdravotechnika - předstěnové instalace</t>
  </si>
  <si>
    <t>726131043</t>
  </si>
  <si>
    <t>Instalační předstěna - klozet závěsný v 1120 mm s ovládáním zepředu pro postižené do stěn s kov kcí</t>
  </si>
  <si>
    <t>Předstěnové instalační systémy do lehkých stěn s kovovou konstrukcí pro závěsné klozety ovládání zepředu, stavební výšky 1120 mm pro tělesně postižené</t>
  </si>
  <si>
    <t>552818000</t>
  </si>
  <si>
    <t>tlačítko pneumatické pro oddálené ovládání WC zepředu , dvě vody, bílé 24,6 x 16,4 cm</t>
  </si>
  <si>
    <t>80</t>
  </si>
  <si>
    <t>1 "WCi</t>
  </si>
  <si>
    <t>726191001</t>
  </si>
  <si>
    <t>Zvukoizolační souprava pro klozet a bidet</t>
  </si>
  <si>
    <t>82</t>
  </si>
  <si>
    <t>Ostatní příslušenství instalačních systémů zvukoizolační souprava pro WC a bidet</t>
  </si>
  <si>
    <t>726191002</t>
  </si>
  <si>
    <t>Souprava pro předstěnovou montáž</t>
  </si>
  <si>
    <t>84</t>
  </si>
  <si>
    <t>Ostatní příslušenství instalačních systémů souprava pro předstěnovou montáž</t>
  </si>
  <si>
    <t>998726113</t>
  </si>
  <si>
    <t>Přesun hmot tonážní pro instalační prefabrikáty v objektech v přes 12 do 24 m</t>
  </si>
  <si>
    <t>86</t>
  </si>
  <si>
    <t>Přesun hmot pro instalační prefabrikáty stanovený z hmotnosti přesunovaného materiálu vodorovná dopravní vzdálenost do 50 m v objektech výšky přes 12 m do 24 m</t>
  </si>
  <si>
    <t>735151821</t>
  </si>
  <si>
    <t>Demontáž otopného tělesa panelového dvouřadého dl do 1500 mm</t>
  </si>
  <si>
    <t>88</t>
  </si>
  <si>
    <t>Demontáž otopných těles panelových dvouřadých stavební délky do 1500 mm</t>
  </si>
  <si>
    <t>1 "přesun otopného tělesa</t>
  </si>
  <si>
    <t>735159220</t>
  </si>
  <si>
    <t>Montáž otopných těles panelových dvouřadých dl přes 1140 do 1500 mm</t>
  </si>
  <si>
    <t>90</t>
  </si>
  <si>
    <t>Montáž otopných těles panelových dvouřadých, stavební délky přes 1140 do 1500 mm</t>
  </si>
  <si>
    <t>HZS</t>
  </si>
  <si>
    <t>Hodinové zúčtovací sazby</t>
  </si>
  <si>
    <t>HZS1291</t>
  </si>
  <si>
    <t>Hodinová zúčtovací sazba pomocný stavební dělník</t>
  </si>
  <si>
    <t>hod</t>
  </si>
  <si>
    <t>262144</t>
  </si>
  <si>
    <t>92</t>
  </si>
  <si>
    <t>Hodinové zúčtovací sazby profesí HSV zemní a pomocné práce pomocný stavební dělník</t>
  </si>
  <si>
    <t>20 "stavební výpomoce, pomocné zednické práce, vrtání prostupů, provádění drážek, vysekání otvorů a další nespecifikované pomocné práce</t>
  </si>
  <si>
    <t>HZS2212</t>
  </si>
  <si>
    <t>Hodinová zúčtovací sazba instalatér odborný</t>
  </si>
  <si>
    <t>94</t>
  </si>
  <si>
    <t>Hodinové zúčtovací sazby profesí PSV provádění stavebních instalací instalatér odborný</t>
  </si>
  <si>
    <t>20 "pomocné intalatérské práce, montážní práce a další nespecifikované pomocné práce</t>
  </si>
  <si>
    <t>HZS2222</t>
  </si>
  <si>
    <t>Hodinová zúčtovací sazba topenář odborný</t>
  </si>
  <si>
    <t>96</t>
  </si>
  <si>
    <t>Hodinové zúčtovací sazby profesí PSV provádění stavebních instalací topenář odborný</t>
  </si>
  <si>
    <t>10 "pomocné intalatérské práce, montážní práce a další nespecifikované pomocné práce</t>
  </si>
  <si>
    <t>10 "přesun otopného tělesa</t>
  </si>
  <si>
    <t>10 "demontáž a zaslepení plynovodu</t>
  </si>
  <si>
    <t>D.1.3 - Elektroinstalace</t>
  </si>
  <si>
    <t>D1 - Učebna FYZIKY</t>
  </si>
  <si>
    <t>D2 - Učebna  BIOLOGIE</t>
  </si>
  <si>
    <t>D3 - ostatní práce</t>
  </si>
  <si>
    <t>D1</t>
  </si>
  <si>
    <t>Učebna FYZIKY</t>
  </si>
  <si>
    <t>Pol1</t>
  </si>
  <si>
    <t>Rozvaděč RM.2</t>
  </si>
  <si>
    <t>ks</t>
  </si>
  <si>
    <t>Pol2</t>
  </si>
  <si>
    <t>doplnění rozvaděče jistič 25B/3</t>
  </si>
  <si>
    <t>Pol3</t>
  </si>
  <si>
    <t>Přepěťová ochrana T1+T2</t>
  </si>
  <si>
    <t>Pol4</t>
  </si>
  <si>
    <t>Pojistkový odpínač OPV22/3</t>
  </si>
  <si>
    <t>Pol5</t>
  </si>
  <si>
    <t>Zásuvka jednoduchá 230V/16A s krabicí</t>
  </si>
  <si>
    <t>Pol6</t>
  </si>
  <si>
    <t>Zásuvka RJ45</t>
  </si>
  <si>
    <t>Pol7</t>
  </si>
  <si>
    <t>A-svítidlo LED 52,8W vč.závěsu</t>
  </si>
  <si>
    <t>Pol8</t>
  </si>
  <si>
    <t>B-svítidlo LED 58,2W osvětlení tabule+ závěsy</t>
  </si>
  <si>
    <t>Pol9</t>
  </si>
  <si>
    <t>Svítidlo nouzové 1X8W inventer 60,minut-piktogram</t>
  </si>
  <si>
    <t>Pol10</t>
  </si>
  <si>
    <t>Ovladač 230V/10A řaz.1</t>
  </si>
  <si>
    <t>Pol11</t>
  </si>
  <si>
    <t>Rozbočovací krabice</t>
  </si>
  <si>
    <t>Pol12</t>
  </si>
  <si>
    <t>4x10- el.přívod</t>
  </si>
  <si>
    <t>Pol13</t>
  </si>
  <si>
    <t>CY16/zž- el.přívod</t>
  </si>
  <si>
    <t>Pol14</t>
  </si>
  <si>
    <t>CY 6/zž</t>
  </si>
  <si>
    <t>Pol15</t>
  </si>
  <si>
    <t>3 x 1,5</t>
  </si>
  <si>
    <t>Pol16</t>
  </si>
  <si>
    <t>3x2,5</t>
  </si>
  <si>
    <t>Pol17</t>
  </si>
  <si>
    <t>CYKY 2x1,5</t>
  </si>
  <si>
    <t>Pol18</t>
  </si>
  <si>
    <t>CYSY 5x2,5</t>
  </si>
  <si>
    <t>Pol19</t>
  </si>
  <si>
    <t>CYKY 5 x1,5</t>
  </si>
  <si>
    <t>Pol20</t>
  </si>
  <si>
    <t>KU 150 s víčkem</t>
  </si>
  <si>
    <t>Pol21</t>
  </si>
  <si>
    <t>UTP cat.5e</t>
  </si>
  <si>
    <t>Pol22</t>
  </si>
  <si>
    <t>Lišta PVC 18X 20</t>
  </si>
  <si>
    <t>Pol23</t>
  </si>
  <si>
    <t>Trubka PVC o 50</t>
  </si>
  <si>
    <t>Pol24</t>
  </si>
  <si>
    <t>Trubka PVC O 25</t>
  </si>
  <si>
    <t>Pol25</t>
  </si>
  <si>
    <t>Trubka o 18</t>
  </si>
  <si>
    <t>Pol26</t>
  </si>
  <si>
    <t>Zednické přípomoce</t>
  </si>
  <si>
    <t>D2</t>
  </si>
  <si>
    <t>Učebna  BIOLOGIE</t>
  </si>
  <si>
    <t>Pol27</t>
  </si>
  <si>
    <t>Rozvaděč RM.3</t>
  </si>
  <si>
    <t>P</t>
  </si>
  <si>
    <t>Poznámka k položce:_x000D_
Zásuvka jednoduchá 230V/16A</t>
  </si>
  <si>
    <t>Pol28</t>
  </si>
  <si>
    <t>s krabicí</t>
  </si>
  <si>
    <t>Pol29</t>
  </si>
  <si>
    <t>B-svítidlo LED 58,2W, osvětlení tabule+ závěsy</t>
  </si>
  <si>
    <t>Pol30</t>
  </si>
  <si>
    <t>Ovladač 230V/10A řaz.6</t>
  </si>
  <si>
    <t>98</t>
  </si>
  <si>
    <t>Pol31</t>
  </si>
  <si>
    <t>109 WC INVALIDA Svítidlo LED 19,5W</t>
  </si>
  <si>
    <t>100</t>
  </si>
  <si>
    <t>102</t>
  </si>
  <si>
    <t>104</t>
  </si>
  <si>
    <t>106</t>
  </si>
  <si>
    <t>Pol32</t>
  </si>
  <si>
    <t>sada pro nouzovou signalizaci, ABB Modul s kontrolním světlem a alarmem, tlačítko signální tahové se šňůrou</t>
  </si>
  <si>
    <t>108</t>
  </si>
  <si>
    <t>Pol33</t>
  </si>
  <si>
    <t>CYKY 3 x 1,5</t>
  </si>
  <si>
    <t>110</t>
  </si>
  <si>
    <t>Pol34</t>
  </si>
  <si>
    <t>Úprava stávající instalace</t>
  </si>
  <si>
    <t>112</t>
  </si>
  <si>
    <t>114</t>
  </si>
  <si>
    <t>Pol35</t>
  </si>
  <si>
    <t>UKONCENI VODICU V ROZVADECICH Do   2,5 mm2</t>
  </si>
  <si>
    <t>116</t>
  </si>
  <si>
    <t>D3</t>
  </si>
  <si>
    <t>ostatní práce</t>
  </si>
  <si>
    <t>Pol36</t>
  </si>
  <si>
    <t>Revizni technik</t>
  </si>
  <si>
    <t>118</t>
  </si>
  <si>
    <t>Pol37</t>
  </si>
  <si>
    <t>Spoluprace s reviz.technikem</t>
  </si>
  <si>
    <t>120</t>
  </si>
  <si>
    <t>Pol38</t>
  </si>
  <si>
    <t>práce nepostižitelné v ceníku</t>
  </si>
  <si>
    <t>122</t>
  </si>
  <si>
    <t>pr ce neposti§iteln' v cenˇku</t>
  </si>
  <si>
    <t>Pol39</t>
  </si>
  <si>
    <t>Sekání drážek</t>
  </si>
  <si>
    <t>124</t>
  </si>
  <si>
    <t>Pol40</t>
  </si>
  <si>
    <t>Demontáž stávající elektroinstalace</t>
  </si>
  <si>
    <t>126</t>
  </si>
  <si>
    <t>Pol41</t>
  </si>
  <si>
    <t>Spolupráce se správcem PC sítě, uvedení do provozu</t>
  </si>
  <si>
    <t>128</t>
  </si>
  <si>
    <t>Pol42</t>
  </si>
  <si>
    <t xml:space="preserve">PPV </t>
  </si>
  <si>
    <t>1215869471</t>
  </si>
  <si>
    <t>pol43</t>
  </si>
  <si>
    <t>Revize osvětlení - světlená zkouška</t>
  </si>
  <si>
    <t>-1097014231</t>
  </si>
  <si>
    <t>D.1.4 - Vzduchotechnika</t>
  </si>
  <si>
    <t>D1 - WC INVALIDÉ</t>
  </si>
  <si>
    <t>WC INVALIDÉ</t>
  </si>
  <si>
    <t>Pol43</t>
  </si>
  <si>
    <t>Axiální nástěnný ventilátor s integrovanou zpětnou klapkou SILENT 200 CZ 80 m3/h; 30 Pa; 16 W; 230 V</t>
  </si>
  <si>
    <t>Pol44</t>
  </si>
  <si>
    <t>Protidešťová žaluzie s kruhovým napojením (hliníková) Ø125; vč. síta proti hmyzu, barva RAL dle fasády</t>
  </si>
  <si>
    <t>Pol45</t>
  </si>
  <si>
    <t>Kruhové potrubí SPIRO Ø125 mm z pozinkovaného plechu, vč. tvarovek, montážního, závěsového, spojovacího a těsnícího materiálu, viz TZ a výkresová dokumentace</t>
  </si>
  <si>
    <t>bm</t>
  </si>
  <si>
    <t>Pol46</t>
  </si>
  <si>
    <t>Izolace tepelná, ze syntetického kaučuku, parotěsná, samolepící, pás o tl. 15 mm s povrcvhovou úprvou "tenká ocelová fólie, stříbrná"; λ = 0,036 W/mK při 0°C nebo s lepšími parametry; např. výrobce K-FLEX pásy H DUCT</t>
  </si>
  <si>
    <t>Pol47</t>
  </si>
  <si>
    <t>Doprava</t>
  </si>
  <si>
    <t>-356520623</t>
  </si>
  <si>
    <t>Pol48</t>
  </si>
  <si>
    <t>Zaregulování a předání</t>
  </si>
  <si>
    <t>2030979021</t>
  </si>
  <si>
    <t>UT - VYTÁPĚNÍ</t>
  </si>
  <si>
    <t>Poděbrady</t>
  </si>
  <si>
    <t>Ing. K. Dovrtěl</t>
  </si>
  <si>
    <t xml:space="preserve">    734 - Ústřední vytápění - armatury</t>
  </si>
  <si>
    <t>734</t>
  </si>
  <si>
    <t>Ústřední vytápění - armatury</t>
  </si>
  <si>
    <t>734200822</t>
  </si>
  <si>
    <t>Demontáž armatury závitové se dvěma závity přes G 1/2 do G 1</t>
  </si>
  <si>
    <t>463532876</t>
  </si>
  <si>
    <t>Demontáž armatur závitových se dvěma závity přes 1/2 do G 1</t>
  </si>
  <si>
    <t>2*2*4 "litinová tělesa</t>
  </si>
  <si>
    <t>734221536R</t>
  </si>
  <si>
    <t>Termostatický ventil rohový pro otopná tělesa 1/2" PN 16 s přednastavením, integrovaný automatický omezovač průtoku vč. montáže</t>
  </si>
  <si>
    <t>-466580734</t>
  </si>
  <si>
    <t>2*4 "litinové těleso</t>
  </si>
  <si>
    <t>734221682R</t>
  </si>
  <si>
    <t>Termostatická hlavice otopných těles se zajištěním proti odcizení bezpečnostním kroužkem s regulačním rozsahem 6°C-28°C vč. montáže</t>
  </si>
  <si>
    <t>-1540464934</t>
  </si>
  <si>
    <t>734261417R</t>
  </si>
  <si>
    <t>Šroubení regulační a uzavírací otopných těles G 1/2 s přednastavením a vypouštěním</t>
  </si>
  <si>
    <t>1822732594</t>
  </si>
  <si>
    <t>998734103</t>
  </si>
  <si>
    <t>Přesun hmot tonážní pro armatury v objektech v přes 12 do 24 m</t>
  </si>
  <si>
    <t>-2077989334</t>
  </si>
  <si>
    <t>Přesun hmot pro armatury stanovený z hmotnosti přesunovaného materiálu vodorovná dopravní vzdálenost do 50 m v objektech výšky přes 12 do 24 m</t>
  </si>
  <si>
    <t>735111810</t>
  </si>
  <si>
    <t>Demontáž otopného tělesa litinového článkového</t>
  </si>
  <si>
    <t>-1916877649</t>
  </si>
  <si>
    <t>Demontáž otopných těles litinových článkových</t>
  </si>
  <si>
    <t>2*4*21*0,255 "litinové těleso</t>
  </si>
  <si>
    <t>735119140</t>
  </si>
  <si>
    <t>Montáž otopného tělesa litinového článkového</t>
  </si>
  <si>
    <t>1496949902</t>
  </si>
  <si>
    <t>Otopná tělesa litinová montáž těles článkových</t>
  </si>
  <si>
    <t>48450720</t>
  </si>
  <si>
    <t>těleso otopné litinové rozteč/hl 500/160mm, 53-152W, výhřevná plocha 0,255m2/kus</t>
  </si>
  <si>
    <t>-597192497</t>
  </si>
  <si>
    <t>2*4*21 "litinové těleso</t>
  </si>
  <si>
    <t>735118110</t>
  </si>
  <si>
    <t>Zkoušky těsnosti otopných těles litinových článkových vodou</t>
  </si>
  <si>
    <t>-372945415</t>
  </si>
  <si>
    <t>Otopná tělesa litinová zkoušky těsnosti vodou těles článkových</t>
  </si>
  <si>
    <t>735494811</t>
  </si>
  <si>
    <t>Vypuštění vody z otopných těles</t>
  </si>
  <si>
    <t>-1947178200</t>
  </si>
  <si>
    <t>Vypuštění vody z otopných soustav bez kotlů, ohříváků, zásobníků a nádrží</t>
  </si>
  <si>
    <t>998735103</t>
  </si>
  <si>
    <t>Přesun hmot tonážní pro otopná tělesa v objektech v přes 12 do 24 m</t>
  </si>
  <si>
    <t>1273575611</t>
  </si>
  <si>
    <t>Přesun hmot pro otopná tělesa stanovený z hmotnosti přesunovaného materiálu vodorovná dopravní vzdálenost do 50 m v objektech výšky přes 12 do 24 m</t>
  </si>
  <si>
    <t>512</t>
  </si>
  <si>
    <t>-564910899</t>
  </si>
  <si>
    <t>10 "stavební výpomoce, pomocné zednické práce, vrtání prostupů, provádění drážek, vysekání otvorů a další nespecifikované pomocné práce</t>
  </si>
  <si>
    <t>838038737</t>
  </si>
  <si>
    <t>2254401</t>
  </si>
  <si>
    <t>10 "odborné intalatérské práce, montážní práce a další nespecifikované montážní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</si>
  <si>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</si>
  <si>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</si>
  <si>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</si>
  <si>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</si>
  <si>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</si>
  <si>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</si>
  <si>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</si>
  <si>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</si>
  <si>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1024</t>
  </si>
  <si>
    <t>1917784229</t>
  </si>
  <si>
    <t>VRN3</t>
  </si>
  <si>
    <t>Zařízení staveniště</t>
  </si>
  <si>
    <t>030001000</t>
  </si>
  <si>
    <t>-1368421569</t>
  </si>
  <si>
    <t>Základní rozdělení průvodních činností a nákladů zařízení staveniště</t>
  </si>
  <si>
    <t>VRN4</t>
  </si>
  <si>
    <t>Inženýrská činnost</t>
  </si>
  <si>
    <t>045002000</t>
  </si>
  <si>
    <t>Kompletační a koordinační činnost</t>
  </si>
  <si>
    <t>-677666232</t>
  </si>
  <si>
    <t>Hlavní tituly průvodních činností a nákladů inženýrská činnost kompletační a koordinační činnost</t>
  </si>
  <si>
    <t>SEZNAM FIGUR</t>
  </si>
  <si>
    <t>Výměra</t>
  </si>
  <si>
    <t xml:space="preserve"> D.1.1</t>
  </si>
  <si>
    <t>Použití figury:</t>
  </si>
  <si>
    <t>Dem_stěn</t>
  </si>
  <si>
    <t>Dem_strop</t>
  </si>
  <si>
    <t>Dem_špal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</si>
</sst>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20"/>
      <c r="BE5" s="22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20"/>
      <c r="BE6" s="22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3"/>
      <c r="BS8" s="17" t="s">
        <v>6</v>
      </c>
    </row>
    <row r="9" spans="1:74" ht="14.45" customHeight="1">
      <c r="B9" s="20"/>
      <c r="AR9" s="20"/>
      <c r="BE9" s="22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3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3"/>
      <c r="BS11" s="17" t="s">
        <v>6</v>
      </c>
    </row>
    <row r="12" spans="1:74" ht="6.95" customHeight="1">
      <c r="B12" s="20"/>
      <c r="AR12" s="20"/>
      <c r="BE12" s="223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3"/>
      <c r="BS13" s="17" t="s">
        <v>6</v>
      </c>
    </row>
    <row r="14" spans="1:74" ht="12.75">
      <c r="B14" s="20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27</v>
      </c>
      <c r="AN14" s="29" t="s">
        <v>29</v>
      </c>
      <c r="AR14" s="20"/>
      <c r="BE14" s="223"/>
      <c r="BS14" s="17" t="s">
        <v>6</v>
      </c>
    </row>
    <row r="15" spans="1:74" ht="6.95" customHeight="1">
      <c r="B15" s="20"/>
      <c r="AR15" s="20"/>
      <c r="BE15" s="223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3"/>
      <c r="BS16" s="17" t="s">
        <v>4</v>
      </c>
    </row>
    <row r="17" spans="2:71" ht="18.399999999999999" customHeight="1">
      <c r="B17" s="20"/>
      <c r="E17" s="25" t="s">
        <v>26</v>
      </c>
      <c r="AK17" s="27" t="s">
        <v>27</v>
      </c>
      <c r="AN17" s="25" t="s">
        <v>1</v>
      </c>
      <c r="AR17" s="20"/>
      <c r="BE17" s="223"/>
      <c r="BS17" s="17" t="s">
        <v>31</v>
      </c>
    </row>
    <row r="18" spans="2:71" ht="6.95" customHeight="1">
      <c r="B18" s="20"/>
      <c r="AR18" s="20"/>
      <c r="BE18" s="223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223"/>
      <c r="BS19" s="17" t="s">
        <v>6</v>
      </c>
    </row>
    <row r="20" spans="2:71" ht="18.399999999999999" customHeight="1">
      <c r="B20" s="20"/>
      <c r="E20" s="25" t="s">
        <v>26</v>
      </c>
      <c r="AK20" s="27" t="s">
        <v>27</v>
      </c>
      <c r="AN20" s="25" t="s">
        <v>1</v>
      </c>
      <c r="AR20" s="20"/>
      <c r="BE20" s="223"/>
      <c r="BS20" s="17" t="s">
        <v>31</v>
      </c>
    </row>
    <row r="21" spans="2:71" ht="6.95" customHeight="1">
      <c r="B21" s="20"/>
      <c r="AR21" s="20"/>
      <c r="BE21" s="223"/>
    </row>
    <row r="22" spans="2:71" ht="12" customHeight="1">
      <c r="B22" s="20"/>
      <c r="D22" s="27" t="s">
        <v>33</v>
      </c>
      <c r="AR22" s="20"/>
      <c r="BE22" s="223"/>
    </row>
    <row r="23" spans="2:71" ht="16.5" customHeight="1">
      <c r="B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3"/>
    </row>
    <row r="24" spans="2:71" ht="6.95" customHeight="1">
      <c r="B24" s="20"/>
      <c r="AR24" s="20"/>
      <c r="BE24" s="22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2:71" s="1" customFormat="1" ht="25.9" customHeight="1">
      <c r="B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0</v>
      </c>
      <c r="AL26" s="232"/>
      <c r="AM26" s="232"/>
      <c r="AN26" s="232"/>
      <c r="AO26" s="232"/>
      <c r="AR26" s="32"/>
      <c r="BE26" s="223"/>
    </row>
    <row r="27" spans="2:71" s="1" customFormat="1" ht="6.95" customHeight="1">
      <c r="B27" s="32"/>
      <c r="AR27" s="32"/>
      <c r="BE27" s="223"/>
    </row>
    <row r="28" spans="2:71" s="1" customFormat="1" ht="12.75">
      <c r="B28" s="32"/>
      <c r="L28" s="233" t="s">
        <v>35</v>
      </c>
      <c r="M28" s="233"/>
      <c r="N28" s="233"/>
      <c r="O28" s="233"/>
      <c r="P28" s="233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37</v>
      </c>
      <c r="AL28" s="233"/>
      <c r="AM28" s="233"/>
      <c r="AN28" s="233"/>
      <c r="AO28" s="233"/>
      <c r="AR28" s="32"/>
      <c r="BE28" s="223"/>
    </row>
    <row r="29" spans="2:71" s="2" customFormat="1" ht="14.45" customHeight="1">
      <c r="B29" s="36"/>
      <c r="D29" s="27" t="s">
        <v>38</v>
      </c>
      <c r="F29" s="27" t="s">
        <v>39</v>
      </c>
      <c r="L29" s="236">
        <v>0.21</v>
      </c>
      <c r="M29" s="235"/>
      <c r="N29" s="235"/>
      <c r="O29" s="235"/>
      <c r="P29" s="235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K29" s="234">
        <f>ROUND(AV94, 2)</f>
        <v>0</v>
      </c>
      <c r="AL29" s="235"/>
      <c r="AM29" s="235"/>
      <c r="AN29" s="235"/>
      <c r="AO29" s="235"/>
      <c r="AR29" s="36"/>
      <c r="BE29" s="224"/>
    </row>
    <row r="30" spans="2:71" s="2" customFormat="1" ht="14.45" customHeight="1">
      <c r="B30" s="36"/>
      <c r="F30" s="27" t="s">
        <v>40</v>
      </c>
      <c r="L30" s="236">
        <v>0.15</v>
      </c>
      <c r="M30" s="235"/>
      <c r="N30" s="235"/>
      <c r="O30" s="235"/>
      <c r="P30" s="235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K30" s="234">
        <f>ROUND(AW94, 2)</f>
        <v>0</v>
      </c>
      <c r="AL30" s="235"/>
      <c r="AM30" s="235"/>
      <c r="AN30" s="235"/>
      <c r="AO30" s="235"/>
      <c r="AR30" s="36"/>
      <c r="BE30" s="224"/>
    </row>
    <row r="31" spans="2:71" s="2" customFormat="1" ht="14.45" hidden="1" customHeight="1">
      <c r="B31" s="36"/>
      <c r="F31" s="27" t="s">
        <v>41</v>
      </c>
      <c r="L31" s="236">
        <v>0.21</v>
      </c>
      <c r="M31" s="235"/>
      <c r="N31" s="235"/>
      <c r="O31" s="235"/>
      <c r="P31" s="235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K31" s="234">
        <v>0</v>
      </c>
      <c r="AL31" s="235"/>
      <c r="AM31" s="235"/>
      <c r="AN31" s="235"/>
      <c r="AO31" s="235"/>
      <c r="AR31" s="36"/>
      <c r="BE31" s="224"/>
    </row>
    <row r="32" spans="2:71" s="2" customFormat="1" ht="14.45" hidden="1" customHeight="1">
      <c r="B32" s="36"/>
      <c r="F32" s="27" t="s">
        <v>42</v>
      </c>
      <c r="L32" s="236">
        <v>0.15</v>
      </c>
      <c r="M32" s="235"/>
      <c r="N32" s="235"/>
      <c r="O32" s="235"/>
      <c r="P32" s="235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K32" s="234">
        <v>0</v>
      </c>
      <c r="AL32" s="235"/>
      <c r="AM32" s="235"/>
      <c r="AN32" s="235"/>
      <c r="AO32" s="235"/>
      <c r="AR32" s="36"/>
      <c r="BE32" s="224"/>
    </row>
    <row r="33" spans="2:57" s="2" customFormat="1" ht="14.45" hidden="1" customHeight="1">
      <c r="B33" s="36"/>
      <c r="F33" s="27" t="s">
        <v>43</v>
      </c>
      <c r="L33" s="236">
        <v>0</v>
      </c>
      <c r="M33" s="235"/>
      <c r="N33" s="235"/>
      <c r="O33" s="235"/>
      <c r="P33" s="235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K33" s="234">
        <v>0</v>
      </c>
      <c r="AL33" s="235"/>
      <c r="AM33" s="235"/>
      <c r="AN33" s="235"/>
      <c r="AO33" s="235"/>
      <c r="AR33" s="36"/>
      <c r="BE33" s="224"/>
    </row>
    <row r="34" spans="2:57" s="1" customFormat="1" ht="6.95" customHeight="1">
      <c r="B34" s="32"/>
      <c r="AR34" s="32"/>
      <c r="BE34" s="223"/>
    </row>
    <row r="35" spans="2:57" s="1" customFormat="1" ht="25.9" customHeight="1"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40" t="s">
        <v>46</v>
      </c>
      <c r="Y35" s="238"/>
      <c r="Z35" s="238"/>
      <c r="AA35" s="238"/>
      <c r="AB35" s="238"/>
      <c r="AC35" s="39"/>
      <c r="AD35" s="39"/>
      <c r="AE35" s="39"/>
      <c r="AF35" s="39"/>
      <c r="AG35" s="39"/>
      <c r="AH35" s="39"/>
      <c r="AI35" s="39"/>
      <c r="AJ35" s="39"/>
      <c r="AK35" s="237">
        <f>SUM(AK26:AK33)</f>
        <v>0</v>
      </c>
      <c r="AL35" s="238"/>
      <c r="AM35" s="238"/>
      <c r="AN35" s="238"/>
      <c r="AO35" s="239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49</v>
      </c>
      <c r="AI60" s="34"/>
      <c r="AJ60" s="34"/>
      <c r="AK60" s="34"/>
      <c r="AL60" s="34"/>
      <c r="AM60" s="43" t="s">
        <v>50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52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49</v>
      </c>
      <c r="AI75" s="34"/>
      <c r="AJ75" s="34"/>
      <c r="AK75" s="34"/>
      <c r="AL75" s="34"/>
      <c r="AM75" s="43" t="s">
        <v>50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53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21009</v>
      </c>
      <c r="AR84" s="48"/>
    </row>
    <row r="85" spans="1:91" s="4" customFormat="1" ht="36.950000000000003" customHeight="1">
      <c r="B85" s="49"/>
      <c r="C85" s="50" t="s">
        <v>16</v>
      </c>
      <c r="L85" s="203" t="str">
        <f>K6</f>
        <v>MODERNIZACE UČEBEN PŘÍRODOVĚDNÝCH UČEBEN PŘEDMĚTŮ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Gymnázium Jiřího z Poděbrad</v>
      </c>
      <c r="AI87" s="27" t="s">
        <v>22</v>
      </c>
      <c r="AM87" s="205" t="str">
        <f>IF(AN8= "","",AN8)</f>
        <v>12. 6. 2023</v>
      </c>
      <c r="AN87" s="205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30</v>
      </c>
      <c r="AM89" s="206" t="str">
        <f>IF(E17="","",E17)</f>
        <v xml:space="preserve"> </v>
      </c>
      <c r="AN89" s="207"/>
      <c r="AO89" s="207"/>
      <c r="AP89" s="207"/>
      <c r="AR89" s="32"/>
      <c r="AS89" s="208" t="s">
        <v>54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06" t="str">
        <f>IF(E20="","",E20)</f>
        <v xml:space="preserve"> </v>
      </c>
      <c r="AN90" s="207"/>
      <c r="AO90" s="207"/>
      <c r="AP90" s="207"/>
      <c r="AR90" s="32"/>
      <c r="AS90" s="210"/>
      <c r="AT90" s="211"/>
      <c r="BD90" s="56"/>
    </row>
    <row r="91" spans="1:91" s="1" customFormat="1" ht="10.9" customHeight="1">
      <c r="B91" s="32"/>
      <c r="AR91" s="32"/>
      <c r="AS91" s="210"/>
      <c r="AT91" s="211"/>
      <c r="BD91" s="56"/>
    </row>
    <row r="92" spans="1:91" s="1" customFormat="1" ht="29.25" customHeight="1">
      <c r="B92" s="32"/>
      <c r="C92" s="212" t="s">
        <v>55</v>
      </c>
      <c r="D92" s="213"/>
      <c r="E92" s="213"/>
      <c r="F92" s="213"/>
      <c r="G92" s="213"/>
      <c r="H92" s="57"/>
      <c r="I92" s="215" t="s">
        <v>56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4" t="s">
        <v>57</v>
      </c>
      <c r="AH92" s="213"/>
      <c r="AI92" s="213"/>
      <c r="AJ92" s="213"/>
      <c r="AK92" s="213"/>
      <c r="AL92" s="213"/>
      <c r="AM92" s="213"/>
      <c r="AN92" s="215" t="s">
        <v>58</v>
      </c>
      <c r="AO92" s="213"/>
      <c r="AP92" s="216"/>
      <c r="AQ92" s="58" t="s">
        <v>59</v>
      </c>
      <c r="AR92" s="32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0">
        <f>ROUND(SUM(AG95:AG100),2)</f>
        <v>0</v>
      </c>
      <c r="AH94" s="220"/>
      <c r="AI94" s="220"/>
      <c r="AJ94" s="220"/>
      <c r="AK94" s="220"/>
      <c r="AL94" s="220"/>
      <c r="AM94" s="220"/>
      <c r="AN94" s="221">
        <f t="shared" ref="AN94:AN100" si="0">SUM(AG94,AT94)</f>
        <v>0</v>
      </c>
      <c r="AO94" s="221"/>
      <c r="AP94" s="221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0</v>
      </c>
      <c r="AU94" s="70">
        <f>ROUND(SUM(AU95:AU100),5)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73</v>
      </c>
      <c r="BT94" s="72" t="s">
        <v>74</v>
      </c>
      <c r="BU94" s="73" t="s">
        <v>75</v>
      </c>
      <c r="BV94" s="72" t="s">
        <v>76</v>
      </c>
      <c r="BW94" s="72" t="s">
        <v>5</v>
      </c>
      <c r="BX94" s="72" t="s">
        <v>77</v>
      </c>
      <c r="CL94" s="72" t="s">
        <v>1</v>
      </c>
    </row>
    <row r="95" spans="1:91" s="6" customFormat="1" ht="16.5" customHeight="1">
      <c r="A95" s="74" t="s">
        <v>78</v>
      </c>
      <c r="B95" s="75"/>
      <c r="C95" s="76"/>
      <c r="D95" s="217" t="s">
        <v>79</v>
      </c>
      <c r="E95" s="217"/>
      <c r="F95" s="217"/>
      <c r="G95" s="217"/>
      <c r="H95" s="217"/>
      <c r="I95" s="77"/>
      <c r="J95" s="217" t="s">
        <v>80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8">
        <f>'D.1.1 - ASŘ'!J30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78" t="s">
        <v>81</v>
      </c>
      <c r="AR95" s="75"/>
      <c r="AS95" s="79">
        <v>0</v>
      </c>
      <c r="AT95" s="80">
        <f t="shared" si="1"/>
        <v>0</v>
      </c>
      <c r="AU95" s="81">
        <f>'D.1.1 - ASŘ'!P131</f>
        <v>0</v>
      </c>
      <c r="AV95" s="80">
        <f>'D.1.1 - ASŘ'!J33</f>
        <v>0</v>
      </c>
      <c r="AW95" s="80">
        <f>'D.1.1 - ASŘ'!J34</f>
        <v>0</v>
      </c>
      <c r="AX95" s="80">
        <f>'D.1.1 - ASŘ'!J35</f>
        <v>0</v>
      </c>
      <c r="AY95" s="80">
        <f>'D.1.1 - ASŘ'!J36</f>
        <v>0</v>
      </c>
      <c r="AZ95" s="80">
        <f>'D.1.1 - ASŘ'!F33</f>
        <v>0</v>
      </c>
      <c r="BA95" s="80">
        <f>'D.1.1 - ASŘ'!F34</f>
        <v>0</v>
      </c>
      <c r="BB95" s="80">
        <f>'D.1.1 - ASŘ'!F35</f>
        <v>0</v>
      </c>
      <c r="BC95" s="80">
        <f>'D.1.1 - ASŘ'!F36</f>
        <v>0</v>
      </c>
      <c r="BD95" s="82">
        <f>'D.1.1 - ASŘ'!F37</f>
        <v>0</v>
      </c>
      <c r="BT95" s="83" t="s">
        <v>82</v>
      </c>
      <c r="BV95" s="83" t="s">
        <v>76</v>
      </c>
      <c r="BW95" s="83" t="s">
        <v>83</v>
      </c>
      <c r="BX95" s="83" t="s">
        <v>5</v>
      </c>
      <c r="CL95" s="83" t="s">
        <v>1</v>
      </c>
      <c r="CM95" s="83" t="s">
        <v>84</v>
      </c>
    </row>
    <row r="96" spans="1:91" s="6" customFormat="1" ht="16.5" customHeight="1">
      <c r="A96" s="74" t="s">
        <v>78</v>
      </c>
      <c r="B96" s="75"/>
      <c r="C96" s="76"/>
      <c r="D96" s="217" t="s">
        <v>85</v>
      </c>
      <c r="E96" s="217"/>
      <c r="F96" s="217"/>
      <c r="G96" s="217"/>
      <c r="H96" s="217"/>
      <c r="I96" s="77"/>
      <c r="J96" s="217" t="s">
        <v>86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8">
        <f>'D.1.2 - Zdravotně technic...'!J30</f>
        <v>0</v>
      </c>
      <c r="AH96" s="219"/>
      <c r="AI96" s="219"/>
      <c r="AJ96" s="219"/>
      <c r="AK96" s="219"/>
      <c r="AL96" s="219"/>
      <c r="AM96" s="219"/>
      <c r="AN96" s="218">
        <f t="shared" si="0"/>
        <v>0</v>
      </c>
      <c r="AO96" s="219"/>
      <c r="AP96" s="219"/>
      <c r="AQ96" s="78" t="s">
        <v>81</v>
      </c>
      <c r="AR96" s="75"/>
      <c r="AS96" s="79">
        <v>0</v>
      </c>
      <c r="AT96" s="80">
        <f t="shared" si="1"/>
        <v>0</v>
      </c>
      <c r="AU96" s="81">
        <f>'D.1.2 - Zdravotně technic...'!P123</f>
        <v>0</v>
      </c>
      <c r="AV96" s="80">
        <f>'D.1.2 - Zdravotně technic...'!J33</f>
        <v>0</v>
      </c>
      <c r="AW96" s="80">
        <f>'D.1.2 - Zdravotně technic...'!J34</f>
        <v>0</v>
      </c>
      <c r="AX96" s="80">
        <f>'D.1.2 - Zdravotně technic...'!J35</f>
        <v>0</v>
      </c>
      <c r="AY96" s="80">
        <f>'D.1.2 - Zdravotně technic...'!J36</f>
        <v>0</v>
      </c>
      <c r="AZ96" s="80">
        <f>'D.1.2 - Zdravotně technic...'!F33</f>
        <v>0</v>
      </c>
      <c r="BA96" s="80">
        <f>'D.1.2 - Zdravotně technic...'!F34</f>
        <v>0</v>
      </c>
      <c r="BB96" s="80">
        <f>'D.1.2 - Zdravotně technic...'!F35</f>
        <v>0</v>
      </c>
      <c r="BC96" s="80">
        <f>'D.1.2 - Zdravotně technic...'!F36</f>
        <v>0</v>
      </c>
      <c r="BD96" s="82">
        <f>'D.1.2 - Zdravotně technic...'!F37</f>
        <v>0</v>
      </c>
      <c r="BT96" s="83" t="s">
        <v>82</v>
      </c>
      <c r="BV96" s="83" t="s">
        <v>76</v>
      </c>
      <c r="BW96" s="83" t="s">
        <v>87</v>
      </c>
      <c r="BX96" s="83" t="s">
        <v>5</v>
      </c>
      <c r="CL96" s="83" t="s">
        <v>1</v>
      </c>
      <c r="CM96" s="83" t="s">
        <v>84</v>
      </c>
    </row>
    <row r="97" spans="1:91" s="6" customFormat="1" ht="16.5" customHeight="1">
      <c r="A97" s="74" t="s">
        <v>78</v>
      </c>
      <c r="B97" s="75"/>
      <c r="C97" s="76"/>
      <c r="D97" s="217" t="s">
        <v>88</v>
      </c>
      <c r="E97" s="217"/>
      <c r="F97" s="217"/>
      <c r="G97" s="217"/>
      <c r="H97" s="217"/>
      <c r="I97" s="77"/>
      <c r="J97" s="217" t="s">
        <v>89</v>
      </c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8">
        <f>'D.1.3 - Elektroinstalace'!J30</f>
        <v>0</v>
      </c>
      <c r="AH97" s="219"/>
      <c r="AI97" s="219"/>
      <c r="AJ97" s="219"/>
      <c r="AK97" s="219"/>
      <c r="AL97" s="219"/>
      <c r="AM97" s="219"/>
      <c r="AN97" s="218">
        <f t="shared" si="0"/>
        <v>0</v>
      </c>
      <c r="AO97" s="219"/>
      <c r="AP97" s="219"/>
      <c r="AQ97" s="78" t="s">
        <v>81</v>
      </c>
      <c r="AR97" s="75"/>
      <c r="AS97" s="79">
        <v>0</v>
      </c>
      <c r="AT97" s="80">
        <f t="shared" si="1"/>
        <v>0</v>
      </c>
      <c r="AU97" s="81">
        <f>'D.1.3 - Elektroinstalace'!P119</f>
        <v>0</v>
      </c>
      <c r="AV97" s="80">
        <f>'D.1.3 - Elektroinstalace'!J33</f>
        <v>0</v>
      </c>
      <c r="AW97" s="80">
        <f>'D.1.3 - Elektroinstalace'!J34</f>
        <v>0</v>
      </c>
      <c r="AX97" s="80">
        <f>'D.1.3 - Elektroinstalace'!J35</f>
        <v>0</v>
      </c>
      <c r="AY97" s="80">
        <f>'D.1.3 - Elektroinstalace'!J36</f>
        <v>0</v>
      </c>
      <c r="AZ97" s="80">
        <f>'D.1.3 - Elektroinstalace'!F33</f>
        <v>0</v>
      </c>
      <c r="BA97" s="80">
        <f>'D.1.3 - Elektroinstalace'!F34</f>
        <v>0</v>
      </c>
      <c r="BB97" s="80">
        <f>'D.1.3 - Elektroinstalace'!F35</f>
        <v>0</v>
      </c>
      <c r="BC97" s="80">
        <f>'D.1.3 - Elektroinstalace'!F36</f>
        <v>0</v>
      </c>
      <c r="BD97" s="82">
        <f>'D.1.3 - Elektroinstalace'!F37</f>
        <v>0</v>
      </c>
      <c r="BT97" s="83" t="s">
        <v>82</v>
      </c>
      <c r="BV97" s="83" t="s">
        <v>76</v>
      </c>
      <c r="BW97" s="83" t="s">
        <v>90</v>
      </c>
      <c r="BX97" s="83" t="s">
        <v>5</v>
      </c>
      <c r="CL97" s="83" t="s">
        <v>1</v>
      </c>
      <c r="CM97" s="83" t="s">
        <v>84</v>
      </c>
    </row>
    <row r="98" spans="1:91" s="6" customFormat="1" ht="16.5" customHeight="1">
      <c r="A98" s="74" t="s">
        <v>78</v>
      </c>
      <c r="B98" s="75"/>
      <c r="C98" s="76"/>
      <c r="D98" s="217" t="s">
        <v>91</v>
      </c>
      <c r="E98" s="217"/>
      <c r="F98" s="217"/>
      <c r="G98" s="217"/>
      <c r="H98" s="217"/>
      <c r="I98" s="77"/>
      <c r="J98" s="217" t="s">
        <v>92</v>
      </c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8">
        <f>'D.1.4 - Vzduchotechnika'!J30</f>
        <v>0</v>
      </c>
      <c r="AH98" s="219"/>
      <c r="AI98" s="219"/>
      <c r="AJ98" s="219"/>
      <c r="AK98" s="219"/>
      <c r="AL98" s="219"/>
      <c r="AM98" s="219"/>
      <c r="AN98" s="218">
        <f t="shared" si="0"/>
        <v>0</v>
      </c>
      <c r="AO98" s="219"/>
      <c r="AP98" s="219"/>
      <c r="AQ98" s="78" t="s">
        <v>81</v>
      </c>
      <c r="AR98" s="75"/>
      <c r="AS98" s="79">
        <v>0</v>
      </c>
      <c r="AT98" s="80">
        <f t="shared" si="1"/>
        <v>0</v>
      </c>
      <c r="AU98" s="81">
        <f>'D.1.4 - Vzduchotechnika'!P117</f>
        <v>0</v>
      </c>
      <c r="AV98" s="80">
        <f>'D.1.4 - Vzduchotechnika'!J33</f>
        <v>0</v>
      </c>
      <c r="AW98" s="80">
        <f>'D.1.4 - Vzduchotechnika'!J34</f>
        <v>0</v>
      </c>
      <c r="AX98" s="80">
        <f>'D.1.4 - Vzduchotechnika'!J35</f>
        <v>0</v>
      </c>
      <c r="AY98" s="80">
        <f>'D.1.4 - Vzduchotechnika'!J36</f>
        <v>0</v>
      </c>
      <c r="AZ98" s="80">
        <f>'D.1.4 - Vzduchotechnika'!F33</f>
        <v>0</v>
      </c>
      <c r="BA98" s="80">
        <f>'D.1.4 - Vzduchotechnika'!F34</f>
        <v>0</v>
      </c>
      <c r="BB98" s="80">
        <f>'D.1.4 - Vzduchotechnika'!F35</f>
        <v>0</v>
      </c>
      <c r="BC98" s="80">
        <f>'D.1.4 - Vzduchotechnika'!F36</f>
        <v>0</v>
      </c>
      <c r="BD98" s="82">
        <f>'D.1.4 - Vzduchotechnika'!F37</f>
        <v>0</v>
      </c>
      <c r="BT98" s="83" t="s">
        <v>82</v>
      </c>
      <c r="BV98" s="83" t="s">
        <v>76</v>
      </c>
      <c r="BW98" s="83" t="s">
        <v>93</v>
      </c>
      <c r="BX98" s="83" t="s">
        <v>5</v>
      </c>
      <c r="CL98" s="83" t="s">
        <v>1</v>
      </c>
      <c r="CM98" s="83" t="s">
        <v>84</v>
      </c>
    </row>
    <row r="99" spans="1:91" s="6" customFormat="1" ht="16.5" customHeight="1">
      <c r="A99" s="74" t="s">
        <v>78</v>
      </c>
      <c r="B99" s="75"/>
      <c r="C99" s="76"/>
      <c r="D99" s="217" t="s">
        <v>94</v>
      </c>
      <c r="E99" s="217"/>
      <c r="F99" s="217"/>
      <c r="G99" s="217"/>
      <c r="H99" s="217"/>
      <c r="I99" s="77"/>
      <c r="J99" s="217" t="s">
        <v>95</v>
      </c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18">
        <f>'UT - VYTÁPĚNÍ'!J30</f>
        <v>0</v>
      </c>
      <c r="AH99" s="219"/>
      <c r="AI99" s="219"/>
      <c r="AJ99" s="219"/>
      <c r="AK99" s="219"/>
      <c r="AL99" s="219"/>
      <c r="AM99" s="219"/>
      <c r="AN99" s="218">
        <f t="shared" si="0"/>
        <v>0</v>
      </c>
      <c r="AO99" s="219"/>
      <c r="AP99" s="219"/>
      <c r="AQ99" s="78" t="s">
        <v>81</v>
      </c>
      <c r="AR99" s="75"/>
      <c r="AS99" s="79">
        <v>0</v>
      </c>
      <c r="AT99" s="80">
        <f t="shared" si="1"/>
        <v>0</v>
      </c>
      <c r="AU99" s="81">
        <f>'UT - VYTÁPĚNÍ'!P120</f>
        <v>0</v>
      </c>
      <c r="AV99" s="80">
        <f>'UT - VYTÁPĚNÍ'!J33</f>
        <v>0</v>
      </c>
      <c r="AW99" s="80">
        <f>'UT - VYTÁPĚNÍ'!J34</f>
        <v>0</v>
      </c>
      <c r="AX99" s="80">
        <f>'UT - VYTÁPĚNÍ'!J35</f>
        <v>0</v>
      </c>
      <c r="AY99" s="80">
        <f>'UT - VYTÁPĚNÍ'!J36</f>
        <v>0</v>
      </c>
      <c r="AZ99" s="80">
        <f>'UT - VYTÁPĚNÍ'!F33</f>
        <v>0</v>
      </c>
      <c r="BA99" s="80">
        <f>'UT - VYTÁPĚNÍ'!F34</f>
        <v>0</v>
      </c>
      <c r="BB99" s="80">
        <f>'UT - VYTÁPĚNÍ'!F35</f>
        <v>0</v>
      </c>
      <c r="BC99" s="80">
        <f>'UT - VYTÁPĚNÍ'!F36</f>
        <v>0</v>
      </c>
      <c r="BD99" s="82">
        <f>'UT - VYTÁPĚNÍ'!F37</f>
        <v>0</v>
      </c>
      <c r="BT99" s="83" t="s">
        <v>82</v>
      </c>
      <c r="BV99" s="83" t="s">
        <v>76</v>
      </c>
      <c r="BW99" s="83" t="s">
        <v>96</v>
      </c>
      <c r="BX99" s="83" t="s">
        <v>5</v>
      </c>
      <c r="CL99" s="83" t="s">
        <v>1</v>
      </c>
      <c r="CM99" s="83" t="s">
        <v>84</v>
      </c>
    </row>
    <row r="100" spans="1:91" s="6" customFormat="1" ht="16.5" customHeight="1">
      <c r="A100" s="74" t="s">
        <v>78</v>
      </c>
      <c r="B100" s="75"/>
      <c r="C100" s="76"/>
      <c r="D100" s="217" t="s">
        <v>97</v>
      </c>
      <c r="E100" s="217"/>
      <c r="F100" s="217"/>
      <c r="G100" s="217"/>
      <c r="H100" s="217"/>
      <c r="I100" s="77"/>
      <c r="J100" s="217" t="s">
        <v>98</v>
      </c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8">
        <f>'VRN - Vedlejší rozpočtové...'!J30</f>
        <v>0</v>
      </c>
      <c r="AH100" s="219"/>
      <c r="AI100" s="219"/>
      <c r="AJ100" s="219"/>
      <c r="AK100" s="219"/>
      <c r="AL100" s="219"/>
      <c r="AM100" s="219"/>
      <c r="AN100" s="218">
        <f t="shared" si="0"/>
        <v>0</v>
      </c>
      <c r="AO100" s="219"/>
      <c r="AP100" s="219"/>
      <c r="AQ100" s="78" t="s">
        <v>81</v>
      </c>
      <c r="AR100" s="75"/>
      <c r="AS100" s="84">
        <v>0</v>
      </c>
      <c r="AT100" s="85">
        <f t="shared" si="1"/>
        <v>0</v>
      </c>
      <c r="AU100" s="86">
        <f>'VRN - Vedlejší rozpočtové...'!P120</f>
        <v>0</v>
      </c>
      <c r="AV100" s="85">
        <f>'VRN - Vedlejší rozpočtové...'!J33</f>
        <v>0</v>
      </c>
      <c r="AW100" s="85">
        <f>'VRN - Vedlejší rozpočtové...'!J34</f>
        <v>0</v>
      </c>
      <c r="AX100" s="85">
        <f>'VRN - Vedlejší rozpočtové...'!J35</f>
        <v>0</v>
      </c>
      <c r="AY100" s="85">
        <f>'VRN - Vedlejší rozpočtové...'!J36</f>
        <v>0</v>
      </c>
      <c r="AZ100" s="85">
        <f>'VRN - Vedlejší rozpočtové...'!F33</f>
        <v>0</v>
      </c>
      <c r="BA100" s="85">
        <f>'VRN - Vedlejší rozpočtové...'!F34</f>
        <v>0</v>
      </c>
      <c r="BB100" s="85">
        <f>'VRN - Vedlejší rozpočtové...'!F35</f>
        <v>0</v>
      </c>
      <c r="BC100" s="85">
        <f>'VRN - Vedlejší rozpočtové...'!F36</f>
        <v>0</v>
      </c>
      <c r="BD100" s="87">
        <f>'VRN - Vedlejší rozpočtové...'!F37</f>
        <v>0</v>
      </c>
      <c r="BT100" s="83" t="s">
        <v>82</v>
      </c>
      <c r="BV100" s="83" t="s">
        <v>76</v>
      </c>
      <c r="BW100" s="83" t="s">
        <v>99</v>
      </c>
      <c r="BX100" s="83" t="s">
        <v>5</v>
      </c>
      <c r="CL100" s="83" t="s">
        <v>1</v>
      </c>
      <c r="CM100" s="83" t="s">
        <v>84</v>
      </c>
    </row>
    <row r="101" spans="1:91" s="1" customFormat="1" ht="30" customHeight="1">
      <c r="B101" s="32"/>
      <c r="AR101" s="32"/>
    </row>
    <row r="102" spans="1:91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CDKAEYe/BDEbQXuVKRSbxrJ6uBZlW/8K37NMblaMlvImwzfZNWLjJ7UZW3wYAyQjdKkqC4iSw8jZv5C6q2kd1Q==" saltValue="zRnTCTkHlmhGmP8u+Imxc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D.1.1 - ASŘ'!C2" display="/" xr:uid="{00000000-0004-0000-0000-000000000000}"/>
    <hyperlink ref="A96" location="'D.1.2 - Zdravotně technic...'!C2" display="/" xr:uid="{00000000-0004-0000-0000-000001000000}"/>
    <hyperlink ref="A97" location="'D.1.3 - Elektroinstalace'!C2" display="/" xr:uid="{00000000-0004-0000-0000-000002000000}"/>
    <hyperlink ref="A98" location="'D.1.4 - Vzduchotechnika'!C2" display="/" xr:uid="{00000000-0004-0000-0000-000003000000}"/>
    <hyperlink ref="A99" location="'UT - VYTÁPĚNÍ'!C2" display="/" xr:uid="{00000000-0004-0000-0000-000004000000}"/>
    <hyperlink ref="A100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44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83</v>
      </c>
      <c r="AZ2" s="88" t="s">
        <v>100</v>
      </c>
      <c r="BA2" s="88" t="s">
        <v>1</v>
      </c>
      <c r="BB2" s="88" t="s">
        <v>1</v>
      </c>
      <c r="BC2" s="88" t="s">
        <v>101</v>
      </c>
      <c r="BD2" s="88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88" t="s">
        <v>102</v>
      </c>
      <c r="BA3" s="88" t="s">
        <v>1</v>
      </c>
      <c r="BB3" s="88" t="s">
        <v>1</v>
      </c>
      <c r="BC3" s="88" t="s">
        <v>103</v>
      </c>
      <c r="BD3" s="88" t="s">
        <v>84</v>
      </c>
    </row>
    <row r="4" spans="2:56" ht="24.95" customHeight="1">
      <c r="B4" s="20"/>
      <c r="D4" s="21" t="s">
        <v>104</v>
      </c>
      <c r="L4" s="20"/>
      <c r="M4" s="89" t="s">
        <v>10</v>
      </c>
      <c r="AT4" s="17" t="s">
        <v>4</v>
      </c>
      <c r="AZ4" s="88" t="s">
        <v>105</v>
      </c>
      <c r="BA4" s="88" t="s">
        <v>1</v>
      </c>
      <c r="BB4" s="88" t="s">
        <v>1</v>
      </c>
      <c r="BC4" s="88" t="s">
        <v>106</v>
      </c>
      <c r="BD4" s="88" t="s">
        <v>84</v>
      </c>
    </row>
    <row r="5" spans="2:56" ht="6.95" customHeight="1">
      <c r="B5" s="20"/>
      <c r="L5" s="20"/>
      <c r="AZ5" s="88" t="s">
        <v>107</v>
      </c>
      <c r="BA5" s="88" t="s">
        <v>1</v>
      </c>
      <c r="BB5" s="88" t="s">
        <v>1</v>
      </c>
      <c r="BC5" s="88" t="s">
        <v>108</v>
      </c>
      <c r="BD5" s="88" t="s">
        <v>84</v>
      </c>
    </row>
    <row r="6" spans="2:56" ht="12" customHeight="1">
      <c r="B6" s="20"/>
      <c r="D6" s="27" t="s">
        <v>16</v>
      </c>
      <c r="L6" s="20"/>
      <c r="AZ6" s="88" t="s">
        <v>109</v>
      </c>
      <c r="BA6" s="88" t="s">
        <v>1</v>
      </c>
      <c r="BB6" s="88" t="s">
        <v>1</v>
      </c>
      <c r="BC6" s="88" t="s">
        <v>110</v>
      </c>
      <c r="BD6" s="88" t="s">
        <v>84</v>
      </c>
    </row>
    <row r="7" spans="2:56" ht="26.25" customHeight="1">
      <c r="B7" s="20"/>
      <c r="E7" s="241" t="str">
        <f>'Rekapitulace stavby'!K6</f>
        <v>MODERNIZACE UČEBEN PŘÍRODOVĚDNÝCH UČEBEN PŘEDMĚTŮ</v>
      </c>
      <c r="F7" s="242"/>
      <c r="G7" s="242"/>
      <c r="H7" s="242"/>
      <c r="L7" s="20"/>
      <c r="AZ7" s="88" t="s">
        <v>111</v>
      </c>
      <c r="BA7" s="88" t="s">
        <v>1</v>
      </c>
      <c r="BB7" s="88" t="s">
        <v>1</v>
      </c>
      <c r="BC7" s="88" t="s">
        <v>112</v>
      </c>
      <c r="BD7" s="88" t="s">
        <v>84</v>
      </c>
    </row>
    <row r="8" spans="2:56" s="1" customFormat="1" ht="12" customHeight="1">
      <c r="B8" s="32"/>
      <c r="D8" s="27" t="s">
        <v>113</v>
      </c>
      <c r="L8" s="32"/>
      <c r="AZ8" s="88" t="s">
        <v>114</v>
      </c>
      <c r="BA8" s="88" t="s">
        <v>1</v>
      </c>
      <c r="BB8" s="88" t="s">
        <v>1</v>
      </c>
      <c r="BC8" s="88" t="s">
        <v>115</v>
      </c>
      <c r="BD8" s="88" t="s">
        <v>84</v>
      </c>
    </row>
    <row r="9" spans="2:56" s="1" customFormat="1" ht="16.5" customHeight="1">
      <c r="B9" s="32"/>
      <c r="E9" s="203" t="s">
        <v>116</v>
      </c>
      <c r="F9" s="243"/>
      <c r="G9" s="243"/>
      <c r="H9" s="243"/>
      <c r="L9" s="32"/>
      <c r="AZ9" s="88" t="s">
        <v>117</v>
      </c>
      <c r="BA9" s="88" t="s">
        <v>1</v>
      </c>
      <c r="BB9" s="88" t="s">
        <v>1</v>
      </c>
      <c r="BC9" s="88" t="s">
        <v>118</v>
      </c>
      <c r="BD9" s="88" t="s">
        <v>84</v>
      </c>
    </row>
    <row r="10" spans="2:56" s="1" customFormat="1" ht="11.25">
      <c r="B10" s="32"/>
      <c r="L10" s="32"/>
      <c r="AZ10" s="88" t="s">
        <v>119</v>
      </c>
      <c r="BA10" s="88" t="s">
        <v>1</v>
      </c>
      <c r="BB10" s="88" t="s">
        <v>1</v>
      </c>
      <c r="BC10" s="88" t="s">
        <v>115</v>
      </c>
      <c r="BD10" s="88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88" t="s">
        <v>120</v>
      </c>
      <c r="BA11" s="88" t="s">
        <v>1</v>
      </c>
      <c r="BB11" s="88" t="s">
        <v>1</v>
      </c>
      <c r="BC11" s="88" t="s">
        <v>121</v>
      </c>
      <c r="BD11" s="88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12. 6. 2023</v>
      </c>
      <c r="L12" s="32"/>
      <c r="AZ12" s="88" t="s">
        <v>122</v>
      </c>
      <c r="BA12" s="88" t="s">
        <v>1</v>
      </c>
      <c r="BB12" s="88" t="s">
        <v>1</v>
      </c>
      <c r="BC12" s="88" t="s">
        <v>123</v>
      </c>
      <c r="BD12" s="88" t="s">
        <v>84</v>
      </c>
    </row>
    <row r="13" spans="2:56" s="1" customFormat="1" ht="10.9" customHeight="1">
      <c r="B13" s="32"/>
      <c r="L13" s="32"/>
      <c r="AZ13" s="88" t="s">
        <v>124</v>
      </c>
      <c r="BA13" s="88" t="s">
        <v>1</v>
      </c>
      <c r="BB13" s="88" t="s">
        <v>1</v>
      </c>
      <c r="BC13" s="88" t="s">
        <v>125</v>
      </c>
      <c r="BD13" s="88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0"/>
      <c r="E27" s="230" t="s">
        <v>1</v>
      </c>
      <c r="F27" s="230"/>
      <c r="G27" s="230"/>
      <c r="H27" s="230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34</v>
      </c>
      <c r="J30" s="66">
        <f>ROUND(J131,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2">
        <f>ROUND((SUM(BE131:BE442)),  2)</f>
        <v>0</v>
      </c>
      <c r="I33" s="93">
        <v>0.21</v>
      </c>
      <c r="J33" s="92">
        <f>ROUND(((SUM(BE131:BE442))*I33),  2)</f>
        <v>0</v>
      </c>
      <c r="L33" s="32"/>
    </row>
    <row r="34" spans="2:12" s="1" customFormat="1" ht="14.45" customHeight="1">
      <c r="B34" s="32"/>
      <c r="E34" s="27" t="s">
        <v>40</v>
      </c>
      <c r="F34" s="92">
        <f>ROUND((SUM(BF131:BF442)),  2)</f>
        <v>0</v>
      </c>
      <c r="I34" s="93">
        <v>0.15</v>
      </c>
      <c r="J34" s="92">
        <f>ROUND(((SUM(BF131:BF442))*I34),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2">
        <f>ROUND((SUM(BG131:BG442)),  2)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2">
        <f>ROUND((SUM(BH131:BH442)),  2)</f>
        <v>0</v>
      </c>
      <c r="I36" s="93">
        <v>0.15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2">
        <f>ROUND((SUM(BI131:BI442)),  2)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44</v>
      </c>
      <c r="E39" s="57"/>
      <c r="F39" s="57"/>
      <c r="G39" s="96" t="s">
        <v>45</v>
      </c>
      <c r="H39" s="97" t="s">
        <v>46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MODERNIZACE UČEBEN PŘÍRODOVĚDNÝCH UČEBEN PŘEDMĚTŮ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113</v>
      </c>
      <c r="L86" s="32"/>
    </row>
    <row r="87" spans="2:47" s="1" customFormat="1" ht="16.5" customHeight="1">
      <c r="B87" s="32"/>
      <c r="E87" s="203" t="str">
        <f>E9</f>
        <v>D.1.1 - ASŘ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Gymnázium Jiřího z Poděbrad</v>
      </c>
      <c r="I89" s="27" t="s">
        <v>22</v>
      </c>
      <c r="J89" s="52" t="str">
        <f>IF(J12="","",J12)</f>
        <v>12. 6. 2023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127</v>
      </c>
      <c r="D94" s="94"/>
      <c r="E94" s="94"/>
      <c r="F94" s="94"/>
      <c r="G94" s="94"/>
      <c r="H94" s="94"/>
      <c r="I94" s="94"/>
      <c r="J94" s="103" t="s">
        <v>128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129</v>
      </c>
      <c r="J96" s="66">
        <f>J131</f>
        <v>0</v>
      </c>
      <c r="L96" s="32"/>
      <c r="AU96" s="17" t="s">
        <v>130</v>
      </c>
    </row>
    <row r="97" spans="2:12" s="8" customFormat="1" ht="24.95" customHeight="1">
      <c r="B97" s="105"/>
      <c r="D97" s="106" t="s">
        <v>131</v>
      </c>
      <c r="E97" s="107"/>
      <c r="F97" s="107"/>
      <c r="G97" s="107"/>
      <c r="H97" s="107"/>
      <c r="I97" s="107"/>
      <c r="J97" s="108">
        <f>J132</f>
        <v>0</v>
      </c>
      <c r="L97" s="105"/>
    </row>
    <row r="98" spans="2:12" s="9" customFormat="1" ht="19.899999999999999" customHeight="1">
      <c r="B98" s="109"/>
      <c r="D98" s="110" t="s">
        <v>132</v>
      </c>
      <c r="E98" s="111"/>
      <c r="F98" s="111"/>
      <c r="G98" s="111"/>
      <c r="H98" s="111"/>
      <c r="I98" s="111"/>
      <c r="J98" s="112">
        <f>J133</f>
        <v>0</v>
      </c>
      <c r="L98" s="109"/>
    </row>
    <row r="99" spans="2:12" s="9" customFormat="1" ht="19.899999999999999" customHeight="1">
      <c r="B99" s="109"/>
      <c r="D99" s="110" t="s">
        <v>133</v>
      </c>
      <c r="E99" s="111"/>
      <c r="F99" s="111"/>
      <c r="G99" s="111"/>
      <c r="H99" s="111"/>
      <c r="I99" s="111"/>
      <c r="J99" s="112">
        <f>J146</f>
        <v>0</v>
      </c>
      <c r="L99" s="109"/>
    </row>
    <row r="100" spans="2:12" s="9" customFormat="1" ht="19.899999999999999" customHeight="1">
      <c r="B100" s="109"/>
      <c r="D100" s="110" t="s">
        <v>134</v>
      </c>
      <c r="E100" s="111"/>
      <c r="F100" s="111"/>
      <c r="G100" s="111"/>
      <c r="H100" s="111"/>
      <c r="I100" s="111"/>
      <c r="J100" s="112">
        <f>J197</f>
        <v>0</v>
      </c>
      <c r="L100" s="109"/>
    </row>
    <row r="101" spans="2:12" s="9" customFormat="1" ht="19.899999999999999" customHeight="1">
      <c r="B101" s="109"/>
      <c r="D101" s="110" t="s">
        <v>135</v>
      </c>
      <c r="E101" s="111"/>
      <c r="F101" s="111"/>
      <c r="G101" s="111"/>
      <c r="H101" s="111"/>
      <c r="I101" s="111"/>
      <c r="J101" s="112">
        <f>J236</f>
        <v>0</v>
      </c>
      <c r="L101" s="109"/>
    </row>
    <row r="102" spans="2:12" s="9" customFormat="1" ht="19.899999999999999" customHeight="1">
      <c r="B102" s="109"/>
      <c r="D102" s="110" t="s">
        <v>136</v>
      </c>
      <c r="E102" s="111"/>
      <c r="F102" s="111"/>
      <c r="G102" s="111"/>
      <c r="H102" s="111"/>
      <c r="I102" s="111"/>
      <c r="J102" s="112">
        <f>J246</f>
        <v>0</v>
      </c>
      <c r="L102" s="109"/>
    </row>
    <row r="103" spans="2:12" s="8" customFormat="1" ht="24.95" customHeight="1">
      <c r="B103" s="105"/>
      <c r="D103" s="106" t="s">
        <v>137</v>
      </c>
      <c r="E103" s="107"/>
      <c r="F103" s="107"/>
      <c r="G103" s="107"/>
      <c r="H103" s="107"/>
      <c r="I103" s="107"/>
      <c r="J103" s="108">
        <f>J249</f>
        <v>0</v>
      </c>
      <c r="L103" s="105"/>
    </row>
    <row r="104" spans="2:12" s="9" customFormat="1" ht="19.899999999999999" customHeight="1">
      <c r="B104" s="109"/>
      <c r="D104" s="110" t="s">
        <v>138</v>
      </c>
      <c r="E104" s="111"/>
      <c r="F104" s="111"/>
      <c r="G104" s="111"/>
      <c r="H104" s="111"/>
      <c r="I104" s="111"/>
      <c r="J104" s="112">
        <f>J250</f>
        <v>0</v>
      </c>
      <c r="L104" s="109"/>
    </row>
    <row r="105" spans="2:12" s="9" customFormat="1" ht="19.899999999999999" customHeight="1">
      <c r="B105" s="109"/>
      <c r="D105" s="110" t="s">
        <v>139</v>
      </c>
      <c r="E105" s="111"/>
      <c r="F105" s="111"/>
      <c r="G105" s="111"/>
      <c r="H105" s="111"/>
      <c r="I105" s="111"/>
      <c r="J105" s="112">
        <f>J255</f>
        <v>0</v>
      </c>
      <c r="L105" s="109"/>
    </row>
    <row r="106" spans="2:12" s="9" customFormat="1" ht="19.899999999999999" customHeight="1">
      <c r="B106" s="109"/>
      <c r="D106" s="110" t="s">
        <v>140</v>
      </c>
      <c r="E106" s="111"/>
      <c r="F106" s="111"/>
      <c r="G106" s="111"/>
      <c r="H106" s="111"/>
      <c r="I106" s="111"/>
      <c r="J106" s="112">
        <f>J262</f>
        <v>0</v>
      </c>
      <c r="L106" s="109"/>
    </row>
    <row r="107" spans="2:12" s="9" customFormat="1" ht="19.899999999999999" customHeight="1">
      <c r="B107" s="109"/>
      <c r="D107" s="110" t="s">
        <v>141</v>
      </c>
      <c r="E107" s="111"/>
      <c r="F107" s="111"/>
      <c r="G107" s="111"/>
      <c r="H107" s="111"/>
      <c r="I107" s="111"/>
      <c r="J107" s="112">
        <f>J276</f>
        <v>0</v>
      </c>
      <c r="L107" s="109"/>
    </row>
    <row r="108" spans="2:12" s="9" customFormat="1" ht="19.899999999999999" customHeight="1">
      <c r="B108" s="109"/>
      <c r="D108" s="110" t="s">
        <v>142</v>
      </c>
      <c r="E108" s="111"/>
      <c r="F108" s="111"/>
      <c r="G108" s="111"/>
      <c r="H108" s="111"/>
      <c r="I108" s="111"/>
      <c r="J108" s="112">
        <f>J293</f>
        <v>0</v>
      </c>
      <c r="L108" s="109"/>
    </row>
    <row r="109" spans="2:12" s="9" customFormat="1" ht="19.899999999999999" customHeight="1">
      <c r="B109" s="109"/>
      <c r="D109" s="110" t="s">
        <v>143</v>
      </c>
      <c r="E109" s="111"/>
      <c r="F109" s="111"/>
      <c r="G109" s="111"/>
      <c r="H109" s="111"/>
      <c r="I109" s="111"/>
      <c r="J109" s="112">
        <f>J336</f>
        <v>0</v>
      </c>
      <c r="L109" s="109"/>
    </row>
    <row r="110" spans="2:12" s="9" customFormat="1" ht="19.899999999999999" customHeight="1">
      <c r="B110" s="109"/>
      <c r="D110" s="110" t="s">
        <v>144</v>
      </c>
      <c r="E110" s="111"/>
      <c r="F110" s="111"/>
      <c r="G110" s="111"/>
      <c r="H110" s="111"/>
      <c r="I110" s="111"/>
      <c r="J110" s="112">
        <f>J384</f>
        <v>0</v>
      </c>
      <c r="L110" s="109"/>
    </row>
    <row r="111" spans="2:12" s="9" customFormat="1" ht="19.899999999999999" customHeight="1">
      <c r="B111" s="109"/>
      <c r="D111" s="110" t="s">
        <v>145</v>
      </c>
      <c r="E111" s="111"/>
      <c r="F111" s="111"/>
      <c r="G111" s="111"/>
      <c r="H111" s="111"/>
      <c r="I111" s="111"/>
      <c r="J111" s="112">
        <f>J417</f>
        <v>0</v>
      </c>
      <c r="L111" s="109"/>
    </row>
    <row r="112" spans="2:12" s="1" customFormat="1" ht="21.75" customHeight="1">
      <c r="B112" s="32"/>
      <c r="L112" s="32"/>
    </row>
    <row r="113" spans="2:12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>
      <c r="B118" s="32"/>
      <c r="C118" s="21" t="s">
        <v>146</v>
      </c>
      <c r="L118" s="32"/>
    </row>
    <row r="119" spans="2:12" s="1" customFormat="1" ht="6.95" customHeight="1">
      <c r="B119" s="32"/>
      <c r="L119" s="32"/>
    </row>
    <row r="120" spans="2:12" s="1" customFormat="1" ht="12" customHeight="1">
      <c r="B120" s="32"/>
      <c r="C120" s="27" t="s">
        <v>16</v>
      </c>
      <c r="L120" s="32"/>
    </row>
    <row r="121" spans="2:12" s="1" customFormat="1" ht="26.25" customHeight="1">
      <c r="B121" s="32"/>
      <c r="E121" s="241" t="str">
        <f>E7</f>
        <v>MODERNIZACE UČEBEN PŘÍRODOVĚDNÝCH UČEBEN PŘEDMĚTŮ</v>
      </c>
      <c r="F121" s="242"/>
      <c r="G121" s="242"/>
      <c r="H121" s="242"/>
      <c r="L121" s="32"/>
    </row>
    <row r="122" spans="2:12" s="1" customFormat="1" ht="12" customHeight="1">
      <c r="B122" s="32"/>
      <c r="C122" s="27" t="s">
        <v>113</v>
      </c>
      <c r="L122" s="32"/>
    </row>
    <row r="123" spans="2:12" s="1" customFormat="1" ht="16.5" customHeight="1">
      <c r="B123" s="32"/>
      <c r="E123" s="203" t="str">
        <f>E9</f>
        <v>D.1.1 - ASŘ</v>
      </c>
      <c r="F123" s="243"/>
      <c r="G123" s="243"/>
      <c r="H123" s="243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F12</f>
        <v>Gymnázium Jiřího z Poděbrad</v>
      </c>
      <c r="I125" s="27" t="s">
        <v>22</v>
      </c>
      <c r="J125" s="52" t="str">
        <f>IF(J12="","",J12)</f>
        <v>12. 6. 2023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24</v>
      </c>
      <c r="F127" s="25" t="str">
        <f>E15</f>
        <v xml:space="preserve"> </v>
      </c>
      <c r="I127" s="27" t="s">
        <v>30</v>
      </c>
      <c r="J127" s="30" t="str">
        <f>E21</f>
        <v xml:space="preserve"> </v>
      </c>
      <c r="L127" s="32"/>
    </row>
    <row r="128" spans="2:12" s="1" customFormat="1" ht="15.2" customHeight="1">
      <c r="B128" s="32"/>
      <c r="C128" s="27" t="s">
        <v>28</v>
      </c>
      <c r="F128" s="25" t="str">
        <f>IF(E18="","",E18)</f>
        <v>Vyplň údaj</v>
      </c>
      <c r="I128" s="27" t="s">
        <v>32</v>
      </c>
      <c r="J128" s="30" t="str">
        <f>E24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3"/>
      <c r="C130" s="114" t="s">
        <v>147</v>
      </c>
      <c r="D130" s="115" t="s">
        <v>59</v>
      </c>
      <c r="E130" s="115" t="s">
        <v>55</v>
      </c>
      <c r="F130" s="115" t="s">
        <v>56</v>
      </c>
      <c r="G130" s="115" t="s">
        <v>148</v>
      </c>
      <c r="H130" s="115" t="s">
        <v>149</v>
      </c>
      <c r="I130" s="115" t="s">
        <v>150</v>
      </c>
      <c r="J130" s="115" t="s">
        <v>128</v>
      </c>
      <c r="K130" s="116" t="s">
        <v>151</v>
      </c>
      <c r="L130" s="113"/>
      <c r="M130" s="59" t="s">
        <v>1</v>
      </c>
      <c r="N130" s="60" t="s">
        <v>38</v>
      </c>
      <c r="O130" s="60" t="s">
        <v>152</v>
      </c>
      <c r="P130" s="60" t="s">
        <v>153</v>
      </c>
      <c r="Q130" s="60" t="s">
        <v>154</v>
      </c>
      <c r="R130" s="60" t="s">
        <v>155</v>
      </c>
      <c r="S130" s="60" t="s">
        <v>156</v>
      </c>
      <c r="T130" s="61" t="s">
        <v>157</v>
      </c>
    </row>
    <row r="131" spans="2:65" s="1" customFormat="1" ht="22.9" customHeight="1">
      <c r="B131" s="32"/>
      <c r="C131" s="64" t="s">
        <v>158</v>
      </c>
      <c r="J131" s="117">
        <f>BK131</f>
        <v>0</v>
      </c>
      <c r="L131" s="32"/>
      <c r="M131" s="62"/>
      <c r="N131" s="53"/>
      <c r="O131" s="53"/>
      <c r="P131" s="118">
        <f>P132+P249</f>
        <v>0</v>
      </c>
      <c r="Q131" s="53"/>
      <c r="R131" s="118">
        <f>R132+R249</f>
        <v>38.700038119999995</v>
      </c>
      <c r="S131" s="53"/>
      <c r="T131" s="119">
        <f>T132+T249</f>
        <v>55.1024745</v>
      </c>
      <c r="AT131" s="17" t="s">
        <v>73</v>
      </c>
      <c r="AU131" s="17" t="s">
        <v>130</v>
      </c>
      <c r="BK131" s="120">
        <f>BK132+BK249</f>
        <v>0</v>
      </c>
    </row>
    <row r="132" spans="2:65" s="11" customFormat="1" ht="25.9" customHeight="1">
      <c r="B132" s="121"/>
      <c r="D132" s="122" t="s">
        <v>73</v>
      </c>
      <c r="E132" s="123" t="s">
        <v>159</v>
      </c>
      <c r="F132" s="123" t="s">
        <v>160</v>
      </c>
      <c r="I132" s="124"/>
      <c r="J132" s="125">
        <f>BK132</f>
        <v>0</v>
      </c>
      <c r="L132" s="121"/>
      <c r="M132" s="126"/>
      <c r="P132" s="127">
        <f>P133+P146+P197+P236+P246</f>
        <v>0</v>
      </c>
      <c r="R132" s="127">
        <f>R133+R146+R197+R236+R246</f>
        <v>35.851705869999996</v>
      </c>
      <c r="T132" s="128">
        <f>T133+T146+T197+T236+T246</f>
        <v>34.725532999999999</v>
      </c>
      <c r="AR132" s="122" t="s">
        <v>82</v>
      </c>
      <c r="AT132" s="129" t="s">
        <v>73</v>
      </c>
      <c r="AU132" s="129" t="s">
        <v>74</v>
      </c>
      <c r="AY132" s="122" t="s">
        <v>161</v>
      </c>
      <c r="BK132" s="130">
        <f>BK133+BK146+BK197+BK236+BK246</f>
        <v>0</v>
      </c>
    </row>
    <row r="133" spans="2:65" s="11" customFormat="1" ht="22.9" customHeight="1">
      <c r="B133" s="121"/>
      <c r="D133" s="122" t="s">
        <v>73</v>
      </c>
      <c r="E133" s="131" t="s">
        <v>162</v>
      </c>
      <c r="F133" s="131" t="s">
        <v>163</v>
      </c>
      <c r="I133" s="124"/>
      <c r="J133" s="132">
        <f>BK133</f>
        <v>0</v>
      </c>
      <c r="L133" s="121"/>
      <c r="M133" s="126"/>
      <c r="P133" s="127">
        <f>SUM(P134:P145)</f>
        <v>0</v>
      </c>
      <c r="R133" s="127">
        <f>SUM(R134:R145)</f>
        <v>2.1055675200000001</v>
      </c>
      <c r="T133" s="128">
        <f>SUM(T134:T145)</f>
        <v>0</v>
      </c>
      <c r="AR133" s="122" t="s">
        <v>82</v>
      </c>
      <c r="AT133" s="129" t="s">
        <v>73</v>
      </c>
      <c r="AU133" s="129" t="s">
        <v>82</v>
      </c>
      <c r="AY133" s="122" t="s">
        <v>161</v>
      </c>
      <c r="BK133" s="130">
        <f>SUM(BK134:BK145)</f>
        <v>0</v>
      </c>
    </row>
    <row r="134" spans="2:65" s="1" customFormat="1" ht="24.2" customHeight="1">
      <c r="B134" s="32"/>
      <c r="C134" s="133" t="s">
        <v>82</v>
      </c>
      <c r="D134" s="133" t="s">
        <v>164</v>
      </c>
      <c r="E134" s="134" t="s">
        <v>165</v>
      </c>
      <c r="F134" s="135" t="s">
        <v>166</v>
      </c>
      <c r="G134" s="136" t="s">
        <v>167</v>
      </c>
      <c r="H134" s="137">
        <v>18.462</v>
      </c>
      <c r="I134" s="138"/>
      <c r="J134" s="139">
        <f>ROUND(I134*H134,2)</f>
        <v>0</v>
      </c>
      <c r="K134" s="135" t="s">
        <v>168</v>
      </c>
      <c r="L134" s="32"/>
      <c r="M134" s="140" t="s">
        <v>1</v>
      </c>
      <c r="N134" s="141" t="s">
        <v>39</v>
      </c>
      <c r="P134" s="142">
        <f>O134*H134</f>
        <v>0</v>
      </c>
      <c r="Q134" s="142">
        <v>0.11396000000000001</v>
      </c>
      <c r="R134" s="142">
        <f>Q134*H134</f>
        <v>2.1039295199999999</v>
      </c>
      <c r="S134" s="142">
        <v>0</v>
      </c>
      <c r="T134" s="143">
        <f>S134*H134</f>
        <v>0</v>
      </c>
      <c r="AR134" s="144" t="s">
        <v>169</v>
      </c>
      <c r="AT134" s="144" t="s">
        <v>164</v>
      </c>
      <c r="AU134" s="144" t="s">
        <v>84</v>
      </c>
      <c r="AY134" s="17" t="s">
        <v>161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82</v>
      </c>
      <c r="BK134" s="145">
        <f>ROUND(I134*H134,2)</f>
        <v>0</v>
      </c>
      <c r="BL134" s="17" t="s">
        <v>169</v>
      </c>
      <c r="BM134" s="144" t="s">
        <v>170</v>
      </c>
    </row>
    <row r="135" spans="2:65" s="1" customFormat="1" ht="19.5">
      <c r="B135" s="32"/>
      <c r="D135" s="146" t="s">
        <v>171</v>
      </c>
      <c r="F135" s="147" t="s">
        <v>172</v>
      </c>
      <c r="I135" s="148"/>
      <c r="L135" s="32"/>
      <c r="M135" s="149"/>
      <c r="T135" s="56"/>
      <c r="AT135" s="17" t="s">
        <v>171</v>
      </c>
      <c r="AU135" s="17" t="s">
        <v>84</v>
      </c>
    </row>
    <row r="136" spans="2:65" s="12" customFormat="1" ht="11.25">
      <c r="B136" s="150"/>
      <c r="D136" s="146" t="s">
        <v>173</v>
      </c>
      <c r="E136" s="151" t="s">
        <v>1</v>
      </c>
      <c r="F136" s="152" t="s">
        <v>174</v>
      </c>
      <c r="H136" s="151" t="s">
        <v>1</v>
      </c>
      <c r="I136" s="153"/>
      <c r="L136" s="150"/>
      <c r="M136" s="154"/>
      <c r="T136" s="155"/>
      <c r="AT136" s="151" t="s">
        <v>173</v>
      </c>
      <c r="AU136" s="151" t="s">
        <v>84</v>
      </c>
      <c r="AV136" s="12" t="s">
        <v>82</v>
      </c>
      <c r="AW136" s="12" t="s">
        <v>31</v>
      </c>
      <c r="AX136" s="12" t="s">
        <v>74</v>
      </c>
      <c r="AY136" s="151" t="s">
        <v>161</v>
      </c>
    </row>
    <row r="137" spans="2:65" s="13" customFormat="1" ht="11.25">
      <c r="B137" s="156"/>
      <c r="D137" s="146" t="s">
        <v>173</v>
      </c>
      <c r="E137" s="157" t="s">
        <v>1</v>
      </c>
      <c r="F137" s="158" t="s">
        <v>175</v>
      </c>
      <c r="H137" s="159">
        <v>18.462</v>
      </c>
      <c r="I137" s="160"/>
      <c r="L137" s="156"/>
      <c r="M137" s="161"/>
      <c r="T137" s="162"/>
      <c r="AT137" s="157" t="s">
        <v>173</v>
      </c>
      <c r="AU137" s="157" t="s">
        <v>84</v>
      </c>
      <c r="AV137" s="13" t="s">
        <v>84</v>
      </c>
      <c r="AW137" s="13" t="s">
        <v>31</v>
      </c>
      <c r="AX137" s="13" t="s">
        <v>82</v>
      </c>
      <c r="AY137" s="157" t="s">
        <v>161</v>
      </c>
    </row>
    <row r="138" spans="2:65" s="1" customFormat="1" ht="24.2" customHeight="1">
      <c r="B138" s="32"/>
      <c r="C138" s="133" t="s">
        <v>84</v>
      </c>
      <c r="D138" s="133" t="s">
        <v>164</v>
      </c>
      <c r="E138" s="134" t="s">
        <v>176</v>
      </c>
      <c r="F138" s="135" t="s">
        <v>177</v>
      </c>
      <c r="G138" s="136" t="s">
        <v>178</v>
      </c>
      <c r="H138" s="137">
        <v>5.2</v>
      </c>
      <c r="I138" s="138"/>
      <c r="J138" s="139">
        <f>ROUND(I138*H138,2)</f>
        <v>0</v>
      </c>
      <c r="K138" s="135" t="s">
        <v>168</v>
      </c>
      <c r="L138" s="32"/>
      <c r="M138" s="140" t="s">
        <v>1</v>
      </c>
      <c r="N138" s="141" t="s">
        <v>39</v>
      </c>
      <c r="P138" s="142">
        <f>O138*H138</f>
        <v>0</v>
      </c>
      <c r="Q138" s="142">
        <v>1.2E-4</v>
      </c>
      <c r="R138" s="142">
        <f>Q138*H138</f>
        <v>6.2399999999999999E-4</v>
      </c>
      <c r="S138" s="142">
        <v>0</v>
      </c>
      <c r="T138" s="143">
        <f>S138*H138</f>
        <v>0</v>
      </c>
      <c r="AR138" s="144" t="s">
        <v>169</v>
      </c>
      <c r="AT138" s="144" t="s">
        <v>164</v>
      </c>
      <c r="AU138" s="144" t="s">
        <v>84</v>
      </c>
      <c r="AY138" s="17" t="s">
        <v>161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82</v>
      </c>
      <c r="BK138" s="145">
        <f>ROUND(I138*H138,2)</f>
        <v>0</v>
      </c>
      <c r="BL138" s="17" t="s">
        <v>169</v>
      </c>
      <c r="BM138" s="144" t="s">
        <v>179</v>
      </c>
    </row>
    <row r="139" spans="2:65" s="1" customFormat="1" ht="11.25">
      <c r="B139" s="32"/>
      <c r="D139" s="146" t="s">
        <v>171</v>
      </c>
      <c r="F139" s="147" t="s">
        <v>180</v>
      </c>
      <c r="I139" s="148"/>
      <c r="L139" s="32"/>
      <c r="M139" s="149"/>
      <c r="T139" s="56"/>
      <c r="AT139" s="17" t="s">
        <v>171</v>
      </c>
      <c r="AU139" s="17" t="s">
        <v>84</v>
      </c>
    </row>
    <row r="140" spans="2:65" s="12" customFormat="1" ht="11.25">
      <c r="B140" s="150"/>
      <c r="D140" s="146" t="s">
        <v>173</v>
      </c>
      <c r="E140" s="151" t="s">
        <v>1</v>
      </c>
      <c r="F140" s="152" t="s">
        <v>174</v>
      </c>
      <c r="H140" s="151" t="s">
        <v>1</v>
      </c>
      <c r="I140" s="153"/>
      <c r="L140" s="150"/>
      <c r="M140" s="154"/>
      <c r="T140" s="155"/>
      <c r="AT140" s="151" t="s">
        <v>173</v>
      </c>
      <c r="AU140" s="151" t="s">
        <v>84</v>
      </c>
      <c r="AV140" s="12" t="s">
        <v>82</v>
      </c>
      <c r="AW140" s="12" t="s">
        <v>31</v>
      </c>
      <c r="AX140" s="12" t="s">
        <v>74</v>
      </c>
      <c r="AY140" s="151" t="s">
        <v>161</v>
      </c>
    </row>
    <row r="141" spans="2:65" s="13" customFormat="1" ht="11.25">
      <c r="B141" s="156"/>
      <c r="D141" s="146" t="s">
        <v>173</v>
      </c>
      <c r="E141" s="157" t="s">
        <v>1</v>
      </c>
      <c r="F141" s="158" t="s">
        <v>181</v>
      </c>
      <c r="H141" s="159">
        <v>5.2</v>
      </c>
      <c r="I141" s="160"/>
      <c r="L141" s="156"/>
      <c r="M141" s="161"/>
      <c r="T141" s="162"/>
      <c r="AT141" s="157" t="s">
        <v>173</v>
      </c>
      <c r="AU141" s="157" t="s">
        <v>84</v>
      </c>
      <c r="AV141" s="13" t="s">
        <v>84</v>
      </c>
      <c r="AW141" s="13" t="s">
        <v>31</v>
      </c>
      <c r="AX141" s="13" t="s">
        <v>82</v>
      </c>
      <c r="AY141" s="157" t="s">
        <v>161</v>
      </c>
    </row>
    <row r="142" spans="2:65" s="1" customFormat="1" ht="24.2" customHeight="1">
      <c r="B142" s="32"/>
      <c r="C142" s="133" t="s">
        <v>162</v>
      </c>
      <c r="D142" s="133" t="s">
        <v>164</v>
      </c>
      <c r="E142" s="134" t="s">
        <v>182</v>
      </c>
      <c r="F142" s="135" t="s">
        <v>183</v>
      </c>
      <c r="G142" s="136" t="s">
        <v>178</v>
      </c>
      <c r="H142" s="137">
        <v>7.8</v>
      </c>
      <c r="I142" s="138"/>
      <c r="J142" s="139">
        <f>ROUND(I142*H142,2)</f>
        <v>0</v>
      </c>
      <c r="K142" s="135" t="s">
        <v>168</v>
      </c>
      <c r="L142" s="32"/>
      <c r="M142" s="140" t="s">
        <v>1</v>
      </c>
      <c r="N142" s="141" t="s">
        <v>39</v>
      </c>
      <c r="P142" s="142">
        <f>O142*H142</f>
        <v>0</v>
      </c>
      <c r="Q142" s="142">
        <v>1.2999999999999999E-4</v>
      </c>
      <c r="R142" s="142">
        <f>Q142*H142</f>
        <v>1.0139999999999999E-3</v>
      </c>
      <c r="S142" s="142">
        <v>0</v>
      </c>
      <c r="T142" s="143">
        <f>S142*H142</f>
        <v>0</v>
      </c>
      <c r="AR142" s="144" t="s">
        <v>169</v>
      </c>
      <c r="AT142" s="144" t="s">
        <v>164</v>
      </c>
      <c r="AU142" s="144" t="s">
        <v>84</v>
      </c>
      <c r="AY142" s="17" t="s">
        <v>161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82</v>
      </c>
      <c r="BK142" s="145">
        <f>ROUND(I142*H142,2)</f>
        <v>0</v>
      </c>
      <c r="BL142" s="17" t="s">
        <v>169</v>
      </c>
      <c r="BM142" s="144" t="s">
        <v>184</v>
      </c>
    </row>
    <row r="143" spans="2:65" s="1" customFormat="1" ht="11.25">
      <c r="B143" s="32"/>
      <c r="D143" s="146" t="s">
        <v>171</v>
      </c>
      <c r="F143" s="147" t="s">
        <v>185</v>
      </c>
      <c r="I143" s="148"/>
      <c r="L143" s="32"/>
      <c r="M143" s="149"/>
      <c r="T143" s="56"/>
      <c r="AT143" s="17" t="s">
        <v>171</v>
      </c>
      <c r="AU143" s="17" t="s">
        <v>84</v>
      </c>
    </row>
    <row r="144" spans="2:65" s="12" customFormat="1" ht="11.25">
      <c r="B144" s="150"/>
      <c r="D144" s="146" t="s">
        <v>173</v>
      </c>
      <c r="E144" s="151" t="s">
        <v>1</v>
      </c>
      <c r="F144" s="152" t="s">
        <v>174</v>
      </c>
      <c r="H144" s="151" t="s">
        <v>1</v>
      </c>
      <c r="I144" s="153"/>
      <c r="L144" s="150"/>
      <c r="M144" s="154"/>
      <c r="T144" s="155"/>
      <c r="AT144" s="151" t="s">
        <v>173</v>
      </c>
      <c r="AU144" s="151" t="s">
        <v>84</v>
      </c>
      <c r="AV144" s="12" t="s">
        <v>82</v>
      </c>
      <c r="AW144" s="12" t="s">
        <v>31</v>
      </c>
      <c r="AX144" s="12" t="s">
        <v>74</v>
      </c>
      <c r="AY144" s="151" t="s">
        <v>161</v>
      </c>
    </row>
    <row r="145" spans="2:65" s="13" customFormat="1" ht="11.25">
      <c r="B145" s="156"/>
      <c r="D145" s="146" t="s">
        <v>173</v>
      </c>
      <c r="E145" s="157" t="s">
        <v>1</v>
      </c>
      <c r="F145" s="158" t="s">
        <v>186</v>
      </c>
      <c r="H145" s="159">
        <v>7.8</v>
      </c>
      <c r="I145" s="160"/>
      <c r="L145" s="156"/>
      <c r="M145" s="161"/>
      <c r="T145" s="162"/>
      <c r="AT145" s="157" t="s">
        <v>173</v>
      </c>
      <c r="AU145" s="157" t="s">
        <v>84</v>
      </c>
      <c r="AV145" s="13" t="s">
        <v>84</v>
      </c>
      <c r="AW145" s="13" t="s">
        <v>31</v>
      </c>
      <c r="AX145" s="13" t="s">
        <v>82</v>
      </c>
      <c r="AY145" s="157" t="s">
        <v>161</v>
      </c>
    </row>
    <row r="146" spans="2:65" s="11" customFormat="1" ht="22.9" customHeight="1">
      <c r="B146" s="121"/>
      <c r="D146" s="122" t="s">
        <v>73</v>
      </c>
      <c r="E146" s="131" t="s">
        <v>187</v>
      </c>
      <c r="F146" s="131" t="s">
        <v>188</v>
      </c>
      <c r="I146" s="124"/>
      <c r="J146" s="132">
        <f>BK146</f>
        <v>0</v>
      </c>
      <c r="L146" s="121"/>
      <c r="M146" s="126"/>
      <c r="P146" s="127">
        <f>SUM(P147:P196)</f>
        <v>0</v>
      </c>
      <c r="R146" s="127">
        <f>SUM(R147:R196)</f>
        <v>33.697992749999997</v>
      </c>
      <c r="T146" s="128">
        <f>SUM(T147:T196)</f>
        <v>0</v>
      </c>
      <c r="AR146" s="122" t="s">
        <v>82</v>
      </c>
      <c r="AT146" s="129" t="s">
        <v>73</v>
      </c>
      <c r="AU146" s="129" t="s">
        <v>82</v>
      </c>
      <c r="AY146" s="122" t="s">
        <v>161</v>
      </c>
      <c r="BK146" s="130">
        <f>SUM(BK147:BK196)</f>
        <v>0</v>
      </c>
    </row>
    <row r="147" spans="2:65" s="1" customFormat="1" ht="24.2" customHeight="1">
      <c r="B147" s="32"/>
      <c r="C147" s="133" t="s">
        <v>169</v>
      </c>
      <c r="D147" s="133" t="s">
        <v>164</v>
      </c>
      <c r="E147" s="134" t="s">
        <v>189</v>
      </c>
      <c r="F147" s="135" t="s">
        <v>190</v>
      </c>
      <c r="G147" s="136" t="s">
        <v>167</v>
      </c>
      <c r="H147" s="137">
        <v>192.58</v>
      </c>
      <c r="I147" s="138"/>
      <c r="J147" s="139">
        <f>ROUND(I147*H147,2)</f>
        <v>0</v>
      </c>
      <c r="K147" s="135" t="s">
        <v>168</v>
      </c>
      <c r="L147" s="32"/>
      <c r="M147" s="140" t="s">
        <v>1</v>
      </c>
      <c r="N147" s="141" t="s">
        <v>39</v>
      </c>
      <c r="P147" s="142">
        <f>O147*H147</f>
        <v>0</v>
      </c>
      <c r="Q147" s="142">
        <v>7.3499999999999998E-3</v>
      </c>
      <c r="R147" s="142">
        <f>Q147*H147</f>
        <v>1.4154630000000001</v>
      </c>
      <c r="S147" s="142">
        <v>0</v>
      </c>
      <c r="T147" s="143">
        <f>S147*H147</f>
        <v>0</v>
      </c>
      <c r="AR147" s="144" t="s">
        <v>169</v>
      </c>
      <c r="AT147" s="144" t="s">
        <v>164</v>
      </c>
      <c r="AU147" s="144" t="s">
        <v>84</v>
      </c>
      <c r="AY147" s="17" t="s">
        <v>161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82</v>
      </c>
      <c r="BK147" s="145">
        <f>ROUND(I147*H147,2)</f>
        <v>0</v>
      </c>
      <c r="BL147" s="17" t="s">
        <v>169</v>
      </c>
      <c r="BM147" s="144" t="s">
        <v>191</v>
      </c>
    </row>
    <row r="148" spans="2:65" s="1" customFormat="1" ht="19.5">
      <c r="B148" s="32"/>
      <c r="D148" s="146" t="s">
        <v>171</v>
      </c>
      <c r="F148" s="147" t="s">
        <v>192</v>
      </c>
      <c r="I148" s="148"/>
      <c r="L148" s="32"/>
      <c r="M148" s="149"/>
      <c r="T148" s="56"/>
      <c r="AT148" s="17" t="s">
        <v>171</v>
      </c>
      <c r="AU148" s="17" t="s">
        <v>84</v>
      </c>
    </row>
    <row r="149" spans="2:65" s="13" customFormat="1" ht="11.25">
      <c r="B149" s="156"/>
      <c r="D149" s="146" t="s">
        <v>173</v>
      </c>
      <c r="E149" s="157" t="s">
        <v>1</v>
      </c>
      <c r="F149" s="158" t="s">
        <v>124</v>
      </c>
      <c r="H149" s="159">
        <v>192.58</v>
      </c>
      <c r="I149" s="160"/>
      <c r="L149" s="156"/>
      <c r="M149" s="161"/>
      <c r="T149" s="162"/>
      <c r="AT149" s="157" t="s">
        <v>173</v>
      </c>
      <c r="AU149" s="157" t="s">
        <v>84</v>
      </c>
      <c r="AV149" s="13" t="s">
        <v>84</v>
      </c>
      <c r="AW149" s="13" t="s">
        <v>31</v>
      </c>
      <c r="AX149" s="13" t="s">
        <v>82</v>
      </c>
      <c r="AY149" s="157" t="s">
        <v>161</v>
      </c>
    </row>
    <row r="150" spans="2:65" s="1" customFormat="1" ht="24.2" customHeight="1">
      <c r="B150" s="32"/>
      <c r="C150" s="133" t="s">
        <v>193</v>
      </c>
      <c r="D150" s="133" t="s">
        <v>164</v>
      </c>
      <c r="E150" s="134" t="s">
        <v>194</v>
      </c>
      <c r="F150" s="135" t="s">
        <v>195</v>
      </c>
      <c r="G150" s="136" t="s">
        <v>167</v>
      </c>
      <c r="H150" s="137">
        <v>192.58</v>
      </c>
      <c r="I150" s="138"/>
      <c r="J150" s="139">
        <f>ROUND(I150*H150,2)</f>
        <v>0</v>
      </c>
      <c r="K150" s="135" t="s">
        <v>168</v>
      </c>
      <c r="L150" s="32"/>
      <c r="M150" s="140" t="s">
        <v>1</v>
      </c>
      <c r="N150" s="141" t="s">
        <v>39</v>
      </c>
      <c r="P150" s="142">
        <f>O150*H150</f>
        <v>0</v>
      </c>
      <c r="Q150" s="142">
        <v>1.8380000000000001E-2</v>
      </c>
      <c r="R150" s="142">
        <f>Q150*H150</f>
        <v>3.5396204000000004</v>
      </c>
      <c r="S150" s="142">
        <v>0</v>
      </c>
      <c r="T150" s="143">
        <f>S150*H150</f>
        <v>0</v>
      </c>
      <c r="AR150" s="144" t="s">
        <v>169</v>
      </c>
      <c r="AT150" s="144" t="s">
        <v>164</v>
      </c>
      <c r="AU150" s="144" t="s">
        <v>84</v>
      </c>
      <c r="AY150" s="17" t="s">
        <v>161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82</v>
      </c>
      <c r="BK150" s="145">
        <f>ROUND(I150*H150,2)</f>
        <v>0</v>
      </c>
      <c r="BL150" s="17" t="s">
        <v>169</v>
      </c>
      <c r="BM150" s="144" t="s">
        <v>196</v>
      </c>
    </row>
    <row r="151" spans="2:65" s="1" customFormat="1" ht="29.25">
      <c r="B151" s="32"/>
      <c r="D151" s="146" t="s">
        <v>171</v>
      </c>
      <c r="F151" s="147" t="s">
        <v>197</v>
      </c>
      <c r="I151" s="148"/>
      <c r="L151" s="32"/>
      <c r="M151" s="149"/>
      <c r="T151" s="56"/>
      <c r="AT151" s="17" t="s">
        <v>171</v>
      </c>
      <c r="AU151" s="17" t="s">
        <v>84</v>
      </c>
    </row>
    <row r="152" spans="2:65" s="12" customFormat="1" ht="22.5">
      <c r="B152" s="150"/>
      <c r="D152" s="146" t="s">
        <v>173</v>
      </c>
      <c r="E152" s="151" t="s">
        <v>1</v>
      </c>
      <c r="F152" s="152" t="s">
        <v>198</v>
      </c>
      <c r="H152" s="151" t="s">
        <v>1</v>
      </c>
      <c r="I152" s="153"/>
      <c r="L152" s="150"/>
      <c r="M152" s="154"/>
      <c r="T152" s="155"/>
      <c r="AT152" s="151" t="s">
        <v>173</v>
      </c>
      <c r="AU152" s="151" t="s">
        <v>84</v>
      </c>
      <c r="AV152" s="12" t="s">
        <v>82</v>
      </c>
      <c r="AW152" s="12" t="s">
        <v>31</v>
      </c>
      <c r="AX152" s="12" t="s">
        <v>74</v>
      </c>
      <c r="AY152" s="151" t="s">
        <v>161</v>
      </c>
    </row>
    <row r="153" spans="2:65" s="13" customFormat="1" ht="11.25">
      <c r="B153" s="156"/>
      <c r="D153" s="146" t="s">
        <v>173</v>
      </c>
      <c r="E153" s="157" t="s">
        <v>1</v>
      </c>
      <c r="F153" s="158" t="s">
        <v>199</v>
      </c>
      <c r="H153" s="159">
        <v>2.67</v>
      </c>
      <c r="I153" s="160"/>
      <c r="L153" s="156"/>
      <c r="M153" s="161"/>
      <c r="T153" s="162"/>
      <c r="AT153" s="157" t="s">
        <v>173</v>
      </c>
      <c r="AU153" s="157" t="s">
        <v>84</v>
      </c>
      <c r="AV153" s="13" t="s">
        <v>84</v>
      </c>
      <c r="AW153" s="13" t="s">
        <v>31</v>
      </c>
      <c r="AX153" s="13" t="s">
        <v>74</v>
      </c>
      <c r="AY153" s="157" t="s">
        <v>161</v>
      </c>
    </row>
    <row r="154" spans="2:65" s="14" customFormat="1" ht="11.25">
      <c r="B154" s="163"/>
      <c r="D154" s="146" t="s">
        <v>173</v>
      </c>
      <c r="E154" s="164" t="s">
        <v>1</v>
      </c>
      <c r="F154" s="165" t="s">
        <v>200</v>
      </c>
      <c r="H154" s="166">
        <v>2.67</v>
      </c>
      <c r="I154" s="167"/>
      <c r="L154" s="163"/>
      <c r="M154" s="168"/>
      <c r="T154" s="169"/>
      <c r="AT154" s="164" t="s">
        <v>173</v>
      </c>
      <c r="AU154" s="164" t="s">
        <v>84</v>
      </c>
      <c r="AV154" s="14" t="s">
        <v>162</v>
      </c>
      <c r="AW154" s="14" t="s">
        <v>31</v>
      </c>
      <c r="AX154" s="14" t="s">
        <v>74</v>
      </c>
      <c r="AY154" s="164" t="s">
        <v>161</v>
      </c>
    </row>
    <row r="155" spans="2:65" s="13" customFormat="1" ht="11.25">
      <c r="B155" s="156"/>
      <c r="D155" s="146" t="s">
        <v>173</v>
      </c>
      <c r="E155" s="157" t="s">
        <v>1</v>
      </c>
      <c r="F155" s="158" t="s">
        <v>201</v>
      </c>
      <c r="H155" s="159">
        <v>79.52</v>
      </c>
      <c r="I155" s="160"/>
      <c r="L155" s="156"/>
      <c r="M155" s="161"/>
      <c r="T155" s="162"/>
      <c r="AT155" s="157" t="s">
        <v>173</v>
      </c>
      <c r="AU155" s="157" t="s">
        <v>84</v>
      </c>
      <c r="AV155" s="13" t="s">
        <v>84</v>
      </c>
      <c r="AW155" s="13" t="s">
        <v>31</v>
      </c>
      <c r="AX155" s="13" t="s">
        <v>74</v>
      </c>
      <c r="AY155" s="157" t="s">
        <v>161</v>
      </c>
    </row>
    <row r="156" spans="2:65" s="13" customFormat="1" ht="11.25">
      <c r="B156" s="156"/>
      <c r="D156" s="146" t="s">
        <v>173</v>
      </c>
      <c r="E156" s="157" t="s">
        <v>1</v>
      </c>
      <c r="F156" s="158" t="s">
        <v>202</v>
      </c>
      <c r="H156" s="159">
        <v>87.35</v>
      </c>
      <c r="I156" s="160"/>
      <c r="L156" s="156"/>
      <c r="M156" s="161"/>
      <c r="T156" s="162"/>
      <c r="AT156" s="157" t="s">
        <v>173</v>
      </c>
      <c r="AU156" s="157" t="s">
        <v>84</v>
      </c>
      <c r="AV156" s="13" t="s">
        <v>84</v>
      </c>
      <c r="AW156" s="13" t="s">
        <v>31</v>
      </c>
      <c r="AX156" s="13" t="s">
        <v>74</v>
      </c>
      <c r="AY156" s="157" t="s">
        <v>161</v>
      </c>
    </row>
    <row r="157" spans="2:65" s="13" customFormat="1" ht="11.25">
      <c r="B157" s="156"/>
      <c r="D157" s="146" t="s">
        <v>173</v>
      </c>
      <c r="E157" s="157" t="s">
        <v>1</v>
      </c>
      <c r="F157" s="158" t="s">
        <v>203</v>
      </c>
      <c r="H157" s="159">
        <v>23.04</v>
      </c>
      <c r="I157" s="160"/>
      <c r="L157" s="156"/>
      <c r="M157" s="161"/>
      <c r="T157" s="162"/>
      <c r="AT157" s="157" t="s">
        <v>173</v>
      </c>
      <c r="AU157" s="157" t="s">
        <v>84</v>
      </c>
      <c r="AV157" s="13" t="s">
        <v>84</v>
      </c>
      <c r="AW157" s="13" t="s">
        <v>31</v>
      </c>
      <c r="AX157" s="13" t="s">
        <v>74</v>
      </c>
      <c r="AY157" s="157" t="s">
        <v>161</v>
      </c>
    </row>
    <row r="158" spans="2:65" s="14" customFormat="1" ht="11.25">
      <c r="B158" s="163"/>
      <c r="D158" s="146" t="s">
        <v>173</v>
      </c>
      <c r="E158" s="164" t="s">
        <v>119</v>
      </c>
      <c r="F158" s="165" t="s">
        <v>200</v>
      </c>
      <c r="H158" s="166">
        <v>189.91</v>
      </c>
      <c r="I158" s="167"/>
      <c r="L158" s="163"/>
      <c r="M158" s="168"/>
      <c r="T158" s="169"/>
      <c r="AT158" s="164" t="s">
        <v>173</v>
      </c>
      <c r="AU158" s="164" t="s">
        <v>84</v>
      </c>
      <c r="AV158" s="14" t="s">
        <v>162</v>
      </c>
      <c r="AW158" s="14" t="s">
        <v>31</v>
      </c>
      <c r="AX158" s="14" t="s">
        <v>74</v>
      </c>
      <c r="AY158" s="164" t="s">
        <v>161</v>
      </c>
    </row>
    <row r="159" spans="2:65" s="15" customFormat="1" ht="11.25">
      <c r="B159" s="170"/>
      <c r="D159" s="146" t="s">
        <v>173</v>
      </c>
      <c r="E159" s="171" t="s">
        <v>124</v>
      </c>
      <c r="F159" s="172" t="s">
        <v>204</v>
      </c>
      <c r="H159" s="173">
        <v>192.58</v>
      </c>
      <c r="I159" s="174"/>
      <c r="L159" s="170"/>
      <c r="M159" s="175"/>
      <c r="T159" s="176"/>
      <c r="AT159" s="171" t="s">
        <v>173</v>
      </c>
      <c r="AU159" s="171" t="s">
        <v>84</v>
      </c>
      <c r="AV159" s="15" t="s">
        <v>169</v>
      </c>
      <c r="AW159" s="15" t="s">
        <v>31</v>
      </c>
      <c r="AX159" s="15" t="s">
        <v>82</v>
      </c>
      <c r="AY159" s="171" t="s">
        <v>161</v>
      </c>
    </row>
    <row r="160" spans="2:65" s="1" customFormat="1" ht="24.2" customHeight="1">
      <c r="B160" s="32"/>
      <c r="C160" s="133" t="s">
        <v>187</v>
      </c>
      <c r="D160" s="133" t="s">
        <v>164</v>
      </c>
      <c r="E160" s="134" t="s">
        <v>205</v>
      </c>
      <c r="F160" s="135" t="s">
        <v>206</v>
      </c>
      <c r="G160" s="136" t="s">
        <v>167</v>
      </c>
      <c r="H160" s="137">
        <v>385.16</v>
      </c>
      <c r="I160" s="138"/>
      <c r="J160" s="139">
        <f>ROUND(I160*H160,2)</f>
        <v>0</v>
      </c>
      <c r="K160" s="135" t="s">
        <v>168</v>
      </c>
      <c r="L160" s="32"/>
      <c r="M160" s="140" t="s">
        <v>1</v>
      </c>
      <c r="N160" s="141" t="s">
        <v>39</v>
      </c>
      <c r="P160" s="142">
        <f>O160*H160</f>
        <v>0</v>
      </c>
      <c r="Q160" s="142">
        <v>7.9000000000000008E-3</v>
      </c>
      <c r="R160" s="142">
        <f>Q160*H160</f>
        <v>3.0427640000000005</v>
      </c>
      <c r="S160" s="142">
        <v>0</v>
      </c>
      <c r="T160" s="143">
        <f>S160*H160</f>
        <v>0</v>
      </c>
      <c r="AR160" s="144" t="s">
        <v>169</v>
      </c>
      <c r="AT160" s="144" t="s">
        <v>164</v>
      </c>
      <c r="AU160" s="144" t="s">
        <v>84</v>
      </c>
      <c r="AY160" s="17" t="s">
        <v>161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82</v>
      </c>
      <c r="BK160" s="145">
        <f>ROUND(I160*H160,2)</f>
        <v>0</v>
      </c>
      <c r="BL160" s="17" t="s">
        <v>169</v>
      </c>
      <c r="BM160" s="144" t="s">
        <v>207</v>
      </c>
    </row>
    <row r="161" spans="2:65" s="1" customFormat="1" ht="29.25">
      <c r="B161" s="32"/>
      <c r="D161" s="146" t="s">
        <v>171</v>
      </c>
      <c r="F161" s="147" t="s">
        <v>208</v>
      </c>
      <c r="I161" s="148"/>
      <c r="L161" s="32"/>
      <c r="M161" s="149"/>
      <c r="T161" s="56"/>
      <c r="AT161" s="17" t="s">
        <v>171</v>
      </c>
      <c r="AU161" s="17" t="s">
        <v>84</v>
      </c>
    </row>
    <row r="162" spans="2:65" s="13" customFormat="1" ht="11.25">
      <c r="B162" s="156"/>
      <c r="D162" s="146" t="s">
        <v>173</v>
      </c>
      <c r="E162" s="157" t="s">
        <v>1</v>
      </c>
      <c r="F162" s="158" t="s">
        <v>124</v>
      </c>
      <c r="H162" s="159">
        <v>192.58</v>
      </c>
      <c r="I162" s="160"/>
      <c r="L162" s="156"/>
      <c r="M162" s="161"/>
      <c r="T162" s="162"/>
      <c r="AT162" s="157" t="s">
        <v>173</v>
      </c>
      <c r="AU162" s="157" t="s">
        <v>84</v>
      </c>
      <c r="AV162" s="13" t="s">
        <v>84</v>
      </c>
      <c r="AW162" s="13" t="s">
        <v>31</v>
      </c>
      <c r="AX162" s="13" t="s">
        <v>82</v>
      </c>
      <c r="AY162" s="157" t="s">
        <v>161</v>
      </c>
    </row>
    <row r="163" spans="2:65" s="13" customFormat="1" ht="11.25">
      <c r="B163" s="156"/>
      <c r="D163" s="146" t="s">
        <v>173</v>
      </c>
      <c r="F163" s="158" t="s">
        <v>209</v>
      </c>
      <c r="H163" s="159">
        <v>385.16</v>
      </c>
      <c r="I163" s="160"/>
      <c r="L163" s="156"/>
      <c r="M163" s="161"/>
      <c r="T163" s="162"/>
      <c r="AT163" s="157" t="s">
        <v>173</v>
      </c>
      <c r="AU163" s="157" t="s">
        <v>84</v>
      </c>
      <c r="AV163" s="13" t="s">
        <v>84</v>
      </c>
      <c r="AW163" s="13" t="s">
        <v>4</v>
      </c>
      <c r="AX163" s="13" t="s">
        <v>82</v>
      </c>
      <c r="AY163" s="157" t="s">
        <v>161</v>
      </c>
    </row>
    <row r="164" spans="2:65" s="1" customFormat="1" ht="24.2" customHeight="1">
      <c r="B164" s="32"/>
      <c r="C164" s="133" t="s">
        <v>210</v>
      </c>
      <c r="D164" s="133" t="s">
        <v>164</v>
      </c>
      <c r="E164" s="134" t="s">
        <v>211</v>
      </c>
      <c r="F164" s="135" t="s">
        <v>212</v>
      </c>
      <c r="G164" s="136" t="s">
        <v>167</v>
      </c>
      <c r="H164" s="137">
        <v>393.21499999999997</v>
      </c>
      <c r="I164" s="138"/>
      <c r="J164" s="139">
        <f>ROUND(I164*H164,2)</f>
        <v>0</v>
      </c>
      <c r="K164" s="135" t="s">
        <v>168</v>
      </c>
      <c r="L164" s="32"/>
      <c r="M164" s="140" t="s">
        <v>1</v>
      </c>
      <c r="N164" s="141" t="s">
        <v>39</v>
      </c>
      <c r="P164" s="142">
        <f>O164*H164</f>
        <v>0</v>
      </c>
      <c r="Q164" s="142">
        <v>7.3499999999999998E-3</v>
      </c>
      <c r="R164" s="142">
        <f>Q164*H164</f>
        <v>2.8901302499999999</v>
      </c>
      <c r="S164" s="142">
        <v>0</v>
      </c>
      <c r="T164" s="143">
        <f>S164*H164</f>
        <v>0</v>
      </c>
      <c r="AR164" s="144" t="s">
        <v>169</v>
      </c>
      <c r="AT164" s="144" t="s">
        <v>164</v>
      </c>
      <c r="AU164" s="144" t="s">
        <v>84</v>
      </c>
      <c r="AY164" s="17" t="s">
        <v>161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82</v>
      </c>
      <c r="BK164" s="145">
        <f>ROUND(I164*H164,2)</f>
        <v>0</v>
      </c>
      <c r="BL164" s="17" t="s">
        <v>169</v>
      </c>
      <c r="BM164" s="144" t="s">
        <v>213</v>
      </c>
    </row>
    <row r="165" spans="2:65" s="1" customFormat="1" ht="19.5">
      <c r="B165" s="32"/>
      <c r="D165" s="146" t="s">
        <v>171</v>
      </c>
      <c r="F165" s="147" t="s">
        <v>214</v>
      </c>
      <c r="I165" s="148"/>
      <c r="L165" s="32"/>
      <c r="M165" s="149"/>
      <c r="T165" s="56"/>
      <c r="AT165" s="17" t="s">
        <v>171</v>
      </c>
      <c r="AU165" s="17" t="s">
        <v>84</v>
      </c>
    </row>
    <row r="166" spans="2:65" s="13" customFormat="1" ht="11.25">
      <c r="B166" s="156"/>
      <c r="D166" s="146" t="s">
        <v>173</v>
      </c>
      <c r="E166" s="157" t="s">
        <v>1</v>
      </c>
      <c r="F166" s="158" t="s">
        <v>122</v>
      </c>
      <c r="H166" s="159">
        <v>393.21499999999997</v>
      </c>
      <c r="I166" s="160"/>
      <c r="L166" s="156"/>
      <c r="M166" s="161"/>
      <c r="T166" s="162"/>
      <c r="AT166" s="157" t="s">
        <v>173</v>
      </c>
      <c r="AU166" s="157" t="s">
        <v>84</v>
      </c>
      <c r="AV166" s="13" t="s">
        <v>84</v>
      </c>
      <c r="AW166" s="13" t="s">
        <v>31</v>
      </c>
      <c r="AX166" s="13" t="s">
        <v>82</v>
      </c>
      <c r="AY166" s="157" t="s">
        <v>161</v>
      </c>
    </row>
    <row r="167" spans="2:65" s="1" customFormat="1" ht="24.2" customHeight="1">
      <c r="B167" s="32"/>
      <c r="C167" s="133" t="s">
        <v>215</v>
      </c>
      <c r="D167" s="133" t="s">
        <v>164</v>
      </c>
      <c r="E167" s="134" t="s">
        <v>216</v>
      </c>
      <c r="F167" s="135" t="s">
        <v>217</v>
      </c>
      <c r="G167" s="136" t="s">
        <v>167</v>
      </c>
      <c r="H167" s="137">
        <v>393.21499999999997</v>
      </c>
      <c r="I167" s="138"/>
      <c r="J167" s="139">
        <f>ROUND(I167*H167,2)</f>
        <v>0</v>
      </c>
      <c r="K167" s="135" t="s">
        <v>168</v>
      </c>
      <c r="L167" s="32"/>
      <c r="M167" s="140" t="s">
        <v>1</v>
      </c>
      <c r="N167" s="141" t="s">
        <v>39</v>
      </c>
      <c r="P167" s="142">
        <f>O167*H167</f>
        <v>0</v>
      </c>
      <c r="Q167" s="142">
        <v>1.8380000000000001E-2</v>
      </c>
      <c r="R167" s="142">
        <f>Q167*H167</f>
        <v>7.2272916999999994</v>
      </c>
      <c r="S167" s="142">
        <v>0</v>
      </c>
      <c r="T167" s="143">
        <f>S167*H167</f>
        <v>0</v>
      </c>
      <c r="AR167" s="144" t="s">
        <v>169</v>
      </c>
      <c r="AT167" s="144" t="s">
        <v>164</v>
      </c>
      <c r="AU167" s="144" t="s">
        <v>84</v>
      </c>
      <c r="AY167" s="17" t="s">
        <v>161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82</v>
      </c>
      <c r="BK167" s="145">
        <f>ROUND(I167*H167,2)</f>
        <v>0</v>
      </c>
      <c r="BL167" s="17" t="s">
        <v>169</v>
      </c>
      <c r="BM167" s="144" t="s">
        <v>218</v>
      </c>
    </row>
    <row r="168" spans="2:65" s="1" customFormat="1" ht="29.25">
      <c r="B168" s="32"/>
      <c r="D168" s="146" t="s">
        <v>171</v>
      </c>
      <c r="F168" s="147" t="s">
        <v>219</v>
      </c>
      <c r="I168" s="148"/>
      <c r="L168" s="32"/>
      <c r="M168" s="149"/>
      <c r="T168" s="56"/>
      <c r="AT168" s="17" t="s">
        <v>171</v>
      </c>
      <c r="AU168" s="17" t="s">
        <v>84</v>
      </c>
    </row>
    <row r="169" spans="2:65" s="12" customFormat="1" ht="11.25">
      <c r="B169" s="150"/>
      <c r="D169" s="146" t="s">
        <v>173</v>
      </c>
      <c r="E169" s="151" t="s">
        <v>1</v>
      </c>
      <c r="F169" s="152" t="s">
        <v>174</v>
      </c>
      <c r="H169" s="151" t="s">
        <v>1</v>
      </c>
      <c r="I169" s="153"/>
      <c r="L169" s="150"/>
      <c r="M169" s="154"/>
      <c r="T169" s="155"/>
      <c r="AT169" s="151" t="s">
        <v>173</v>
      </c>
      <c r="AU169" s="151" t="s">
        <v>84</v>
      </c>
      <c r="AV169" s="12" t="s">
        <v>82</v>
      </c>
      <c r="AW169" s="12" t="s">
        <v>31</v>
      </c>
      <c r="AX169" s="12" t="s">
        <v>74</v>
      </c>
      <c r="AY169" s="151" t="s">
        <v>161</v>
      </c>
    </row>
    <row r="170" spans="2:65" s="13" customFormat="1" ht="22.5">
      <c r="B170" s="156"/>
      <c r="D170" s="146" t="s">
        <v>173</v>
      </c>
      <c r="E170" s="157" t="s">
        <v>1</v>
      </c>
      <c r="F170" s="158" t="s">
        <v>220</v>
      </c>
      <c r="H170" s="159">
        <v>33.215000000000003</v>
      </c>
      <c r="I170" s="160"/>
      <c r="L170" s="156"/>
      <c r="M170" s="161"/>
      <c r="T170" s="162"/>
      <c r="AT170" s="157" t="s">
        <v>173</v>
      </c>
      <c r="AU170" s="157" t="s">
        <v>84</v>
      </c>
      <c r="AV170" s="13" t="s">
        <v>84</v>
      </c>
      <c r="AW170" s="13" t="s">
        <v>31</v>
      </c>
      <c r="AX170" s="13" t="s">
        <v>74</v>
      </c>
      <c r="AY170" s="157" t="s">
        <v>161</v>
      </c>
    </row>
    <row r="171" spans="2:65" s="14" customFormat="1" ht="11.25">
      <c r="B171" s="163"/>
      <c r="D171" s="146" t="s">
        <v>173</v>
      </c>
      <c r="E171" s="164" t="s">
        <v>1</v>
      </c>
      <c r="F171" s="165" t="s">
        <v>200</v>
      </c>
      <c r="H171" s="166">
        <v>33.215000000000003</v>
      </c>
      <c r="I171" s="167"/>
      <c r="L171" s="163"/>
      <c r="M171" s="168"/>
      <c r="T171" s="169"/>
      <c r="AT171" s="164" t="s">
        <v>173</v>
      </c>
      <c r="AU171" s="164" t="s">
        <v>84</v>
      </c>
      <c r="AV171" s="14" t="s">
        <v>162</v>
      </c>
      <c r="AW171" s="14" t="s">
        <v>31</v>
      </c>
      <c r="AX171" s="14" t="s">
        <v>74</v>
      </c>
      <c r="AY171" s="164" t="s">
        <v>161</v>
      </c>
    </row>
    <row r="172" spans="2:65" s="13" customFormat="1" ht="11.25">
      <c r="B172" s="156"/>
      <c r="D172" s="146" t="s">
        <v>173</v>
      </c>
      <c r="E172" s="157" t="s">
        <v>1</v>
      </c>
      <c r="F172" s="158" t="s">
        <v>221</v>
      </c>
      <c r="H172" s="159">
        <v>145</v>
      </c>
      <c r="I172" s="160"/>
      <c r="L172" s="156"/>
      <c r="M172" s="161"/>
      <c r="T172" s="162"/>
      <c r="AT172" s="157" t="s">
        <v>173</v>
      </c>
      <c r="AU172" s="157" t="s">
        <v>84</v>
      </c>
      <c r="AV172" s="13" t="s">
        <v>84</v>
      </c>
      <c r="AW172" s="13" t="s">
        <v>31</v>
      </c>
      <c r="AX172" s="13" t="s">
        <v>74</v>
      </c>
      <c r="AY172" s="157" t="s">
        <v>161</v>
      </c>
    </row>
    <row r="173" spans="2:65" s="13" customFormat="1" ht="11.25">
      <c r="B173" s="156"/>
      <c r="D173" s="146" t="s">
        <v>173</v>
      </c>
      <c r="E173" s="157" t="s">
        <v>1</v>
      </c>
      <c r="F173" s="158" t="s">
        <v>222</v>
      </c>
      <c r="H173" s="159">
        <v>149</v>
      </c>
      <c r="I173" s="160"/>
      <c r="L173" s="156"/>
      <c r="M173" s="161"/>
      <c r="T173" s="162"/>
      <c r="AT173" s="157" t="s">
        <v>173</v>
      </c>
      <c r="AU173" s="157" t="s">
        <v>84</v>
      </c>
      <c r="AV173" s="13" t="s">
        <v>84</v>
      </c>
      <c r="AW173" s="13" t="s">
        <v>31</v>
      </c>
      <c r="AX173" s="13" t="s">
        <v>74</v>
      </c>
      <c r="AY173" s="157" t="s">
        <v>161</v>
      </c>
    </row>
    <row r="174" spans="2:65" s="13" customFormat="1" ht="11.25">
      <c r="B174" s="156"/>
      <c r="D174" s="146" t="s">
        <v>173</v>
      </c>
      <c r="E174" s="157" t="s">
        <v>1</v>
      </c>
      <c r="F174" s="158" t="s">
        <v>223</v>
      </c>
      <c r="H174" s="159">
        <v>66</v>
      </c>
      <c r="I174" s="160"/>
      <c r="L174" s="156"/>
      <c r="M174" s="161"/>
      <c r="T174" s="162"/>
      <c r="AT174" s="157" t="s">
        <v>173</v>
      </c>
      <c r="AU174" s="157" t="s">
        <v>84</v>
      </c>
      <c r="AV174" s="13" t="s">
        <v>84</v>
      </c>
      <c r="AW174" s="13" t="s">
        <v>31</v>
      </c>
      <c r="AX174" s="13" t="s">
        <v>74</v>
      </c>
      <c r="AY174" s="157" t="s">
        <v>161</v>
      </c>
    </row>
    <row r="175" spans="2:65" s="14" customFormat="1" ht="11.25">
      <c r="B175" s="163"/>
      <c r="D175" s="146" t="s">
        <v>173</v>
      </c>
      <c r="E175" s="164" t="s">
        <v>120</v>
      </c>
      <c r="F175" s="165" t="s">
        <v>200</v>
      </c>
      <c r="H175" s="166">
        <v>360</v>
      </c>
      <c r="I175" s="167"/>
      <c r="L175" s="163"/>
      <c r="M175" s="168"/>
      <c r="T175" s="169"/>
      <c r="AT175" s="164" t="s">
        <v>173</v>
      </c>
      <c r="AU175" s="164" t="s">
        <v>84</v>
      </c>
      <c r="AV175" s="14" t="s">
        <v>162</v>
      </c>
      <c r="AW175" s="14" t="s">
        <v>31</v>
      </c>
      <c r="AX175" s="14" t="s">
        <v>74</v>
      </c>
      <c r="AY175" s="164" t="s">
        <v>161</v>
      </c>
    </row>
    <row r="176" spans="2:65" s="15" customFormat="1" ht="11.25">
      <c r="B176" s="170"/>
      <c r="D176" s="146" t="s">
        <v>173</v>
      </c>
      <c r="E176" s="171" t="s">
        <v>122</v>
      </c>
      <c r="F176" s="172" t="s">
        <v>204</v>
      </c>
      <c r="H176" s="173">
        <v>393.21499999999997</v>
      </c>
      <c r="I176" s="174"/>
      <c r="L176" s="170"/>
      <c r="M176" s="175"/>
      <c r="T176" s="176"/>
      <c r="AT176" s="171" t="s">
        <v>173</v>
      </c>
      <c r="AU176" s="171" t="s">
        <v>84</v>
      </c>
      <c r="AV176" s="15" t="s">
        <v>169</v>
      </c>
      <c r="AW176" s="15" t="s">
        <v>31</v>
      </c>
      <c r="AX176" s="15" t="s">
        <v>82</v>
      </c>
      <c r="AY176" s="171" t="s">
        <v>161</v>
      </c>
    </row>
    <row r="177" spans="2:65" s="1" customFormat="1" ht="24.2" customHeight="1">
      <c r="B177" s="32"/>
      <c r="C177" s="133" t="s">
        <v>224</v>
      </c>
      <c r="D177" s="133" t="s">
        <v>164</v>
      </c>
      <c r="E177" s="134" t="s">
        <v>225</v>
      </c>
      <c r="F177" s="135" t="s">
        <v>226</v>
      </c>
      <c r="G177" s="136" t="s">
        <v>167</v>
      </c>
      <c r="H177" s="137">
        <v>786.43</v>
      </c>
      <c r="I177" s="138"/>
      <c r="J177" s="139">
        <f>ROUND(I177*H177,2)</f>
        <v>0</v>
      </c>
      <c r="K177" s="135" t="s">
        <v>168</v>
      </c>
      <c r="L177" s="32"/>
      <c r="M177" s="140" t="s">
        <v>1</v>
      </c>
      <c r="N177" s="141" t="s">
        <v>39</v>
      </c>
      <c r="P177" s="142">
        <f>O177*H177</f>
        <v>0</v>
      </c>
      <c r="Q177" s="142">
        <v>7.9000000000000008E-3</v>
      </c>
      <c r="R177" s="142">
        <f>Q177*H177</f>
        <v>6.2127970000000001</v>
      </c>
      <c r="S177" s="142">
        <v>0</v>
      </c>
      <c r="T177" s="143">
        <f>S177*H177</f>
        <v>0</v>
      </c>
      <c r="AR177" s="144" t="s">
        <v>169</v>
      </c>
      <c r="AT177" s="144" t="s">
        <v>164</v>
      </c>
      <c r="AU177" s="144" t="s">
        <v>84</v>
      </c>
      <c r="AY177" s="17" t="s">
        <v>161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82</v>
      </c>
      <c r="BK177" s="145">
        <f>ROUND(I177*H177,2)</f>
        <v>0</v>
      </c>
      <c r="BL177" s="17" t="s">
        <v>169</v>
      </c>
      <c r="BM177" s="144" t="s">
        <v>227</v>
      </c>
    </row>
    <row r="178" spans="2:65" s="1" customFormat="1" ht="29.25">
      <c r="B178" s="32"/>
      <c r="D178" s="146" t="s">
        <v>171</v>
      </c>
      <c r="F178" s="147" t="s">
        <v>228</v>
      </c>
      <c r="I178" s="148"/>
      <c r="L178" s="32"/>
      <c r="M178" s="149"/>
      <c r="T178" s="56"/>
      <c r="AT178" s="17" t="s">
        <v>171</v>
      </c>
      <c r="AU178" s="17" t="s">
        <v>84</v>
      </c>
    </row>
    <row r="179" spans="2:65" s="13" customFormat="1" ht="11.25">
      <c r="B179" s="156"/>
      <c r="D179" s="146" t="s">
        <v>173</v>
      </c>
      <c r="E179" s="157" t="s">
        <v>1</v>
      </c>
      <c r="F179" s="158" t="s">
        <v>122</v>
      </c>
      <c r="H179" s="159">
        <v>393.21499999999997</v>
      </c>
      <c r="I179" s="160"/>
      <c r="L179" s="156"/>
      <c r="M179" s="161"/>
      <c r="T179" s="162"/>
      <c r="AT179" s="157" t="s">
        <v>173</v>
      </c>
      <c r="AU179" s="157" t="s">
        <v>84</v>
      </c>
      <c r="AV179" s="13" t="s">
        <v>84</v>
      </c>
      <c r="AW179" s="13" t="s">
        <v>31</v>
      </c>
      <c r="AX179" s="13" t="s">
        <v>82</v>
      </c>
      <c r="AY179" s="157" t="s">
        <v>161</v>
      </c>
    </row>
    <row r="180" spans="2:65" s="13" customFormat="1" ht="11.25">
      <c r="B180" s="156"/>
      <c r="D180" s="146" t="s">
        <v>173</v>
      </c>
      <c r="F180" s="158" t="s">
        <v>229</v>
      </c>
      <c r="H180" s="159">
        <v>786.43</v>
      </c>
      <c r="I180" s="160"/>
      <c r="L180" s="156"/>
      <c r="M180" s="161"/>
      <c r="T180" s="162"/>
      <c r="AT180" s="157" t="s">
        <v>173</v>
      </c>
      <c r="AU180" s="157" t="s">
        <v>84</v>
      </c>
      <c r="AV180" s="13" t="s">
        <v>84</v>
      </c>
      <c r="AW180" s="13" t="s">
        <v>4</v>
      </c>
      <c r="AX180" s="13" t="s">
        <v>82</v>
      </c>
      <c r="AY180" s="157" t="s">
        <v>161</v>
      </c>
    </row>
    <row r="181" spans="2:65" s="1" customFormat="1" ht="16.5" customHeight="1">
      <c r="B181" s="32"/>
      <c r="C181" s="133" t="s">
        <v>230</v>
      </c>
      <c r="D181" s="133" t="s">
        <v>164</v>
      </c>
      <c r="E181" s="134" t="s">
        <v>231</v>
      </c>
      <c r="F181" s="135" t="s">
        <v>232</v>
      </c>
      <c r="G181" s="136" t="s">
        <v>167</v>
      </c>
      <c r="H181" s="137">
        <v>192.595</v>
      </c>
      <c r="I181" s="138"/>
      <c r="J181" s="139">
        <f>ROUND(I181*H181,2)</f>
        <v>0</v>
      </c>
      <c r="K181" s="135" t="s">
        <v>168</v>
      </c>
      <c r="L181" s="32"/>
      <c r="M181" s="140" t="s">
        <v>1</v>
      </c>
      <c r="N181" s="141" t="s">
        <v>39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169</v>
      </c>
      <c r="AT181" s="144" t="s">
        <v>164</v>
      </c>
      <c r="AU181" s="144" t="s">
        <v>84</v>
      </c>
      <c r="AY181" s="17" t="s">
        <v>161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82</v>
      </c>
      <c r="BK181" s="145">
        <f>ROUND(I181*H181,2)</f>
        <v>0</v>
      </c>
      <c r="BL181" s="17" t="s">
        <v>169</v>
      </c>
      <c r="BM181" s="144" t="s">
        <v>233</v>
      </c>
    </row>
    <row r="182" spans="2:65" s="1" customFormat="1" ht="19.5">
      <c r="B182" s="32"/>
      <c r="D182" s="146" t="s">
        <v>171</v>
      </c>
      <c r="F182" s="147" t="s">
        <v>234</v>
      </c>
      <c r="I182" s="148"/>
      <c r="L182" s="32"/>
      <c r="M182" s="149"/>
      <c r="T182" s="56"/>
      <c r="AT182" s="17" t="s">
        <v>171</v>
      </c>
      <c r="AU182" s="17" t="s">
        <v>84</v>
      </c>
    </row>
    <row r="183" spans="2:65" s="13" customFormat="1" ht="11.25">
      <c r="B183" s="156"/>
      <c r="D183" s="146" t="s">
        <v>173</v>
      </c>
      <c r="E183" s="157" t="s">
        <v>1</v>
      </c>
      <c r="F183" s="158" t="s">
        <v>235</v>
      </c>
      <c r="H183" s="159">
        <v>192.595</v>
      </c>
      <c r="I183" s="160"/>
      <c r="L183" s="156"/>
      <c r="M183" s="161"/>
      <c r="T183" s="162"/>
      <c r="AT183" s="157" t="s">
        <v>173</v>
      </c>
      <c r="AU183" s="157" t="s">
        <v>84</v>
      </c>
      <c r="AV183" s="13" t="s">
        <v>84</v>
      </c>
      <c r="AW183" s="13" t="s">
        <v>31</v>
      </c>
      <c r="AX183" s="13" t="s">
        <v>82</v>
      </c>
      <c r="AY183" s="157" t="s">
        <v>161</v>
      </c>
    </row>
    <row r="184" spans="2:65" s="1" customFormat="1" ht="24.2" customHeight="1">
      <c r="B184" s="32"/>
      <c r="C184" s="133" t="s">
        <v>236</v>
      </c>
      <c r="D184" s="133" t="s">
        <v>164</v>
      </c>
      <c r="E184" s="134" t="s">
        <v>237</v>
      </c>
      <c r="F184" s="135" t="s">
        <v>238</v>
      </c>
      <c r="G184" s="136" t="s">
        <v>167</v>
      </c>
      <c r="H184" s="137">
        <v>60</v>
      </c>
      <c r="I184" s="138"/>
      <c r="J184" s="139">
        <f>ROUND(I184*H184,2)</f>
        <v>0</v>
      </c>
      <c r="K184" s="135" t="s">
        <v>168</v>
      </c>
      <c r="L184" s="32"/>
      <c r="M184" s="140" t="s">
        <v>1</v>
      </c>
      <c r="N184" s="141" t="s">
        <v>39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169</v>
      </c>
      <c r="AT184" s="144" t="s">
        <v>164</v>
      </c>
      <c r="AU184" s="144" t="s">
        <v>84</v>
      </c>
      <c r="AY184" s="17" t="s">
        <v>161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82</v>
      </c>
      <c r="BK184" s="145">
        <f>ROUND(I184*H184,2)</f>
        <v>0</v>
      </c>
      <c r="BL184" s="17" t="s">
        <v>169</v>
      </c>
      <c r="BM184" s="144" t="s">
        <v>239</v>
      </c>
    </row>
    <row r="185" spans="2:65" s="1" customFormat="1" ht="19.5">
      <c r="B185" s="32"/>
      <c r="D185" s="146" t="s">
        <v>171</v>
      </c>
      <c r="F185" s="147" t="s">
        <v>240</v>
      </c>
      <c r="I185" s="148"/>
      <c r="L185" s="32"/>
      <c r="M185" s="149"/>
      <c r="T185" s="56"/>
      <c r="AT185" s="17" t="s">
        <v>171</v>
      </c>
      <c r="AU185" s="17" t="s">
        <v>84</v>
      </c>
    </row>
    <row r="186" spans="2:65" s="13" customFormat="1" ht="11.25">
      <c r="B186" s="156"/>
      <c r="D186" s="146" t="s">
        <v>173</v>
      </c>
      <c r="E186" s="157" t="s">
        <v>1</v>
      </c>
      <c r="F186" s="158" t="s">
        <v>241</v>
      </c>
      <c r="H186" s="159">
        <v>60</v>
      </c>
      <c r="I186" s="160"/>
      <c r="L186" s="156"/>
      <c r="M186" s="161"/>
      <c r="T186" s="162"/>
      <c r="AT186" s="157" t="s">
        <v>173</v>
      </c>
      <c r="AU186" s="157" t="s">
        <v>84</v>
      </c>
      <c r="AV186" s="13" t="s">
        <v>84</v>
      </c>
      <c r="AW186" s="13" t="s">
        <v>31</v>
      </c>
      <c r="AX186" s="13" t="s">
        <v>82</v>
      </c>
      <c r="AY186" s="157" t="s">
        <v>161</v>
      </c>
    </row>
    <row r="187" spans="2:65" s="1" customFormat="1" ht="21.75" customHeight="1">
      <c r="B187" s="32"/>
      <c r="C187" s="133" t="s">
        <v>242</v>
      </c>
      <c r="D187" s="133" t="s">
        <v>164</v>
      </c>
      <c r="E187" s="134" t="s">
        <v>243</v>
      </c>
      <c r="F187" s="135" t="s">
        <v>244</v>
      </c>
      <c r="G187" s="136" t="s">
        <v>178</v>
      </c>
      <c r="H187" s="137">
        <v>150</v>
      </c>
      <c r="I187" s="138"/>
      <c r="J187" s="139">
        <f>ROUND(I187*H187,2)</f>
        <v>0</v>
      </c>
      <c r="K187" s="135" t="s">
        <v>168</v>
      </c>
      <c r="L187" s="32"/>
      <c r="M187" s="140" t="s">
        <v>1</v>
      </c>
      <c r="N187" s="141" t="s">
        <v>39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169</v>
      </c>
      <c r="AT187" s="144" t="s">
        <v>164</v>
      </c>
      <c r="AU187" s="144" t="s">
        <v>84</v>
      </c>
      <c r="AY187" s="17" t="s">
        <v>161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82</v>
      </c>
      <c r="BK187" s="145">
        <f>ROUND(I187*H187,2)</f>
        <v>0</v>
      </c>
      <c r="BL187" s="17" t="s">
        <v>169</v>
      </c>
      <c r="BM187" s="144" t="s">
        <v>245</v>
      </c>
    </row>
    <row r="188" spans="2:65" s="1" customFormat="1" ht="19.5">
      <c r="B188" s="32"/>
      <c r="D188" s="146" t="s">
        <v>171</v>
      </c>
      <c r="F188" s="147" t="s">
        <v>246</v>
      </c>
      <c r="I188" s="148"/>
      <c r="L188" s="32"/>
      <c r="M188" s="149"/>
      <c r="T188" s="56"/>
      <c r="AT188" s="17" t="s">
        <v>171</v>
      </c>
      <c r="AU188" s="17" t="s">
        <v>84</v>
      </c>
    </row>
    <row r="189" spans="2:65" s="13" customFormat="1" ht="11.25">
      <c r="B189" s="156"/>
      <c r="D189" s="146" t="s">
        <v>173</v>
      </c>
      <c r="E189" s="157" t="s">
        <v>1</v>
      </c>
      <c r="F189" s="158" t="s">
        <v>247</v>
      </c>
      <c r="H189" s="159">
        <v>150</v>
      </c>
      <c r="I189" s="160"/>
      <c r="L189" s="156"/>
      <c r="M189" s="161"/>
      <c r="T189" s="162"/>
      <c r="AT189" s="157" t="s">
        <v>173</v>
      </c>
      <c r="AU189" s="157" t="s">
        <v>84</v>
      </c>
      <c r="AV189" s="13" t="s">
        <v>84</v>
      </c>
      <c r="AW189" s="13" t="s">
        <v>31</v>
      </c>
      <c r="AX189" s="13" t="s">
        <v>82</v>
      </c>
      <c r="AY189" s="157" t="s">
        <v>161</v>
      </c>
    </row>
    <row r="190" spans="2:65" s="1" customFormat="1" ht="24.2" customHeight="1">
      <c r="B190" s="32"/>
      <c r="C190" s="133" t="s">
        <v>248</v>
      </c>
      <c r="D190" s="133" t="s">
        <v>164</v>
      </c>
      <c r="E190" s="134" t="s">
        <v>249</v>
      </c>
      <c r="F190" s="135" t="s">
        <v>250</v>
      </c>
      <c r="G190" s="136" t="s">
        <v>167</v>
      </c>
      <c r="H190" s="137">
        <v>192.48</v>
      </c>
      <c r="I190" s="138"/>
      <c r="J190" s="139">
        <f>ROUND(I190*H190,2)</f>
        <v>0</v>
      </c>
      <c r="K190" s="135" t="s">
        <v>168</v>
      </c>
      <c r="L190" s="32"/>
      <c r="M190" s="140" t="s">
        <v>1</v>
      </c>
      <c r="N190" s="141" t="s">
        <v>39</v>
      </c>
      <c r="P190" s="142">
        <f>O190*H190</f>
        <v>0</v>
      </c>
      <c r="Q190" s="142">
        <v>4.8680000000000001E-2</v>
      </c>
      <c r="R190" s="142">
        <f>Q190*H190</f>
        <v>9.3699263999999989</v>
      </c>
      <c r="S190" s="142">
        <v>0</v>
      </c>
      <c r="T190" s="143">
        <f>S190*H190</f>
        <v>0</v>
      </c>
      <c r="AR190" s="144" t="s">
        <v>169</v>
      </c>
      <c r="AT190" s="144" t="s">
        <v>164</v>
      </c>
      <c r="AU190" s="144" t="s">
        <v>84</v>
      </c>
      <c r="AY190" s="17" t="s">
        <v>161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82</v>
      </c>
      <c r="BK190" s="145">
        <f>ROUND(I190*H190,2)</f>
        <v>0</v>
      </c>
      <c r="BL190" s="17" t="s">
        <v>169</v>
      </c>
      <c r="BM190" s="144" t="s">
        <v>251</v>
      </c>
    </row>
    <row r="191" spans="2:65" s="1" customFormat="1" ht="39">
      <c r="B191" s="32"/>
      <c r="D191" s="146" t="s">
        <v>171</v>
      </c>
      <c r="F191" s="147" t="s">
        <v>252</v>
      </c>
      <c r="I191" s="148"/>
      <c r="L191" s="32"/>
      <c r="M191" s="149"/>
      <c r="T191" s="56"/>
      <c r="AT191" s="17" t="s">
        <v>171</v>
      </c>
      <c r="AU191" s="17" t="s">
        <v>84</v>
      </c>
    </row>
    <row r="192" spans="2:65" s="13" customFormat="1" ht="11.25">
      <c r="B192" s="156"/>
      <c r="D192" s="146" t="s">
        <v>173</v>
      </c>
      <c r="E192" s="157" t="s">
        <v>1</v>
      </c>
      <c r="F192" s="158" t="s">
        <v>253</v>
      </c>
      <c r="H192" s="159">
        <v>192.48</v>
      </c>
      <c r="I192" s="160"/>
      <c r="L192" s="156"/>
      <c r="M192" s="161"/>
      <c r="T192" s="162"/>
      <c r="AT192" s="157" t="s">
        <v>173</v>
      </c>
      <c r="AU192" s="157" t="s">
        <v>84</v>
      </c>
      <c r="AV192" s="13" t="s">
        <v>84</v>
      </c>
      <c r="AW192" s="13" t="s">
        <v>31</v>
      </c>
      <c r="AX192" s="13" t="s">
        <v>82</v>
      </c>
      <c r="AY192" s="157" t="s">
        <v>161</v>
      </c>
    </row>
    <row r="193" spans="2:65" s="1" customFormat="1" ht="37.9" customHeight="1">
      <c r="B193" s="32"/>
      <c r="C193" s="133" t="s">
        <v>254</v>
      </c>
      <c r="D193" s="133" t="s">
        <v>164</v>
      </c>
      <c r="E193" s="134" t="s">
        <v>255</v>
      </c>
      <c r="F193" s="135" t="s">
        <v>256</v>
      </c>
      <c r="G193" s="136" t="s">
        <v>257</v>
      </c>
      <c r="H193" s="137">
        <v>1</v>
      </c>
      <c r="I193" s="138"/>
      <c r="J193" s="139">
        <f>ROUND(I193*H193,2)</f>
        <v>0</v>
      </c>
      <c r="K193" s="135" t="s">
        <v>1</v>
      </c>
      <c r="L193" s="32"/>
      <c r="M193" s="140" t="s">
        <v>1</v>
      </c>
      <c r="N193" s="141" t="s">
        <v>39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169</v>
      </c>
      <c r="AT193" s="144" t="s">
        <v>164</v>
      </c>
      <c r="AU193" s="144" t="s">
        <v>84</v>
      </c>
      <c r="AY193" s="17" t="s">
        <v>161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82</v>
      </c>
      <c r="BK193" s="145">
        <f>ROUND(I193*H193,2)</f>
        <v>0</v>
      </c>
      <c r="BL193" s="17" t="s">
        <v>169</v>
      </c>
      <c r="BM193" s="144" t="s">
        <v>258</v>
      </c>
    </row>
    <row r="194" spans="2:65" s="1" customFormat="1" ht="19.5">
      <c r="B194" s="32"/>
      <c r="D194" s="146" t="s">
        <v>171</v>
      </c>
      <c r="F194" s="147" t="s">
        <v>256</v>
      </c>
      <c r="I194" s="148"/>
      <c r="L194" s="32"/>
      <c r="M194" s="149"/>
      <c r="T194" s="56"/>
      <c r="AT194" s="17" t="s">
        <v>171</v>
      </c>
      <c r="AU194" s="17" t="s">
        <v>84</v>
      </c>
    </row>
    <row r="195" spans="2:65" s="1" customFormat="1" ht="24.2" customHeight="1">
      <c r="B195" s="32"/>
      <c r="C195" s="133" t="s">
        <v>8</v>
      </c>
      <c r="D195" s="133" t="s">
        <v>164</v>
      </c>
      <c r="E195" s="134" t="s">
        <v>259</v>
      </c>
      <c r="F195" s="135" t="s">
        <v>260</v>
      </c>
      <c r="G195" s="136" t="s">
        <v>257</v>
      </c>
      <c r="H195" s="137">
        <v>1</v>
      </c>
      <c r="I195" s="138"/>
      <c r="J195" s="139">
        <f>ROUND(I195*H195,2)</f>
        <v>0</v>
      </c>
      <c r="K195" s="135" t="s">
        <v>1</v>
      </c>
      <c r="L195" s="32"/>
      <c r="M195" s="140" t="s">
        <v>1</v>
      </c>
      <c r="N195" s="141" t="s">
        <v>39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169</v>
      </c>
      <c r="AT195" s="144" t="s">
        <v>164</v>
      </c>
      <c r="AU195" s="144" t="s">
        <v>84</v>
      </c>
      <c r="AY195" s="17" t="s">
        <v>161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82</v>
      </c>
      <c r="BK195" s="145">
        <f>ROUND(I195*H195,2)</f>
        <v>0</v>
      </c>
      <c r="BL195" s="17" t="s">
        <v>169</v>
      </c>
      <c r="BM195" s="144" t="s">
        <v>261</v>
      </c>
    </row>
    <row r="196" spans="2:65" s="1" customFormat="1" ht="19.5">
      <c r="B196" s="32"/>
      <c r="D196" s="146" t="s">
        <v>171</v>
      </c>
      <c r="F196" s="147" t="s">
        <v>260</v>
      </c>
      <c r="I196" s="148"/>
      <c r="L196" s="32"/>
      <c r="M196" s="149"/>
      <c r="T196" s="56"/>
      <c r="AT196" s="17" t="s">
        <v>171</v>
      </c>
      <c r="AU196" s="17" t="s">
        <v>84</v>
      </c>
    </row>
    <row r="197" spans="2:65" s="11" customFormat="1" ht="22.9" customHeight="1">
      <c r="B197" s="121"/>
      <c r="D197" s="122" t="s">
        <v>73</v>
      </c>
      <c r="E197" s="131" t="s">
        <v>224</v>
      </c>
      <c r="F197" s="131" t="s">
        <v>262</v>
      </c>
      <c r="I197" s="124"/>
      <c r="J197" s="132">
        <f>BK197</f>
        <v>0</v>
      </c>
      <c r="L197" s="121"/>
      <c r="M197" s="126"/>
      <c r="P197" s="127">
        <f>SUM(P198:P235)</f>
        <v>0</v>
      </c>
      <c r="R197" s="127">
        <f>SUM(R198:R235)</f>
        <v>4.8145600000000011E-2</v>
      </c>
      <c r="T197" s="128">
        <f>SUM(T198:T235)</f>
        <v>34.725532999999999</v>
      </c>
      <c r="AR197" s="122" t="s">
        <v>82</v>
      </c>
      <c r="AT197" s="129" t="s">
        <v>73</v>
      </c>
      <c r="AU197" s="129" t="s">
        <v>82</v>
      </c>
      <c r="AY197" s="122" t="s">
        <v>161</v>
      </c>
      <c r="BK197" s="130">
        <f>SUM(BK198:BK235)</f>
        <v>0</v>
      </c>
    </row>
    <row r="198" spans="2:65" s="1" customFormat="1" ht="37.9" customHeight="1">
      <c r="B198" s="32"/>
      <c r="C198" s="133" t="s">
        <v>263</v>
      </c>
      <c r="D198" s="133" t="s">
        <v>164</v>
      </c>
      <c r="E198" s="134" t="s">
        <v>264</v>
      </c>
      <c r="F198" s="135" t="s">
        <v>265</v>
      </c>
      <c r="G198" s="136" t="s">
        <v>167</v>
      </c>
      <c r="H198" s="137">
        <v>192.58</v>
      </c>
      <c r="I198" s="138"/>
      <c r="J198" s="139">
        <f>ROUND(I198*H198,2)</f>
        <v>0</v>
      </c>
      <c r="K198" s="135" t="s">
        <v>168</v>
      </c>
      <c r="L198" s="32"/>
      <c r="M198" s="140" t="s">
        <v>1</v>
      </c>
      <c r="N198" s="141" t="s">
        <v>39</v>
      </c>
      <c r="P198" s="142">
        <f>O198*H198</f>
        <v>0</v>
      </c>
      <c r="Q198" s="142">
        <v>2.1000000000000001E-4</v>
      </c>
      <c r="R198" s="142">
        <f>Q198*H198</f>
        <v>4.0441800000000007E-2</v>
      </c>
      <c r="S198" s="142">
        <v>0</v>
      </c>
      <c r="T198" s="143">
        <f>S198*H198</f>
        <v>0</v>
      </c>
      <c r="AR198" s="144" t="s">
        <v>169</v>
      </c>
      <c r="AT198" s="144" t="s">
        <v>164</v>
      </c>
      <c r="AU198" s="144" t="s">
        <v>84</v>
      </c>
      <c r="AY198" s="17" t="s">
        <v>161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82</v>
      </c>
      <c r="BK198" s="145">
        <f>ROUND(I198*H198,2)</f>
        <v>0</v>
      </c>
      <c r="BL198" s="17" t="s">
        <v>169</v>
      </c>
      <c r="BM198" s="144" t="s">
        <v>266</v>
      </c>
    </row>
    <row r="199" spans="2:65" s="1" customFormat="1" ht="19.5">
      <c r="B199" s="32"/>
      <c r="D199" s="146" t="s">
        <v>171</v>
      </c>
      <c r="F199" s="147" t="s">
        <v>267</v>
      </c>
      <c r="I199" s="148"/>
      <c r="L199" s="32"/>
      <c r="M199" s="149"/>
      <c r="T199" s="56"/>
      <c r="AT199" s="17" t="s">
        <v>171</v>
      </c>
      <c r="AU199" s="17" t="s">
        <v>84</v>
      </c>
    </row>
    <row r="200" spans="2:65" s="13" customFormat="1" ht="11.25">
      <c r="B200" s="156"/>
      <c r="D200" s="146" t="s">
        <v>173</v>
      </c>
      <c r="E200" s="157" t="s">
        <v>1</v>
      </c>
      <c r="F200" s="158" t="s">
        <v>268</v>
      </c>
      <c r="H200" s="159">
        <v>192.58</v>
      </c>
      <c r="I200" s="160"/>
      <c r="L200" s="156"/>
      <c r="M200" s="161"/>
      <c r="T200" s="162"/>
      <c r="AT200" s="157" t="s">
        <v>173</v>
      </c>
      <c r="AU200" s="157" t="s">
        <v>84</v>
      </c>
      <c r="AV200" s="13" t="s">
        <v>84</v>
      </c>
      <c r="AW200" s="13" t="s">
        <v>31</v>
      </c>
      <c r="AX200" s="13" t="s">
        <v>82</v>
      </c>
      <c r="AY200" s="157" t="s">
        <v>161</v>
      </c>
    </row>
    <row r="201" spans="2:65" s="1" customFormat="1" ht="24.2" customHeight="1">
      <c r="B201" s="32"/>
      <c r="C201" s="133" t="s">
        <v>269</v>
      </c>
      <c r="D201" s="133" t="s">
        <v>164</v>
      </c>
      <c r="E201" s="134" t="s">
        <v>270</v>
      </c>
      <c r="F201" s="135" t="s">
        <v>271</v>
      </c>
      <c r="G201" s="136" t="s">
        <v>167</v>
      </c>
      <c r="H201" s="137">
        <v>192.595</v>
      </c>
      <c r="I201" s="138"/>
      <c r="J201" s="139">
        <f>ROUND(I201*H201,2)</f>
        <v>0</v>
      </c>
      <c r="K201" s="135" t="s">
        <v>168</v>
      </c>
      <c r="L201" s="32"/>
      <c r="M201" s="140" t="s">
        <v>1</v>
      </c>
      <c r="N201" s="141" t="s">
        <v>39</v>
      </c>
      <c r="P201" s="142">
        <f>O201*H201</f>
        <v>0</v>
      </c>
      <c r="Q201" s="142">
        <v>4.0000000000000003E-5</v>
      </c>
      <c r="R201" s="142">
        <f>Q201*H201</f>
        <v>7.7038000000000002E-3</v>
      </c>
      <c r="S201" s="142">
        <v>0</v>
      </c>
      <c r="T201" s="143">
        <f>S201*H201</f>
        <v>0</v>
      </c>
      <c r="AR201" s="144" t="s">
        <v>169</v>
      </c>
      <c r="AT201" s="144" t="s">
        <v>164</v>
      </c>
      <c r="AU201" s="144" t="s">
        <v>84</v>
      </c>
      <c r="AY201" s="17" t="s">
        <v>161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82</v>
      </c>
      <c r="BK201" s="145">
        <f>ROUND(I201*H201,2)</f>
        <v>0</v>
      </c>
      <c r="BL201" s="17" t="s">
        <v>169</v>
      </c>
      <c r="BM201" s="144" t="s">
        <v>272</v>
      </c>
    </row>
    <row r="202" spans="2:65" s="1" customFormat="1" ht="19.5">
      <c r="B202" s="32"/>
      <c r="D202" s="146" t="s">
        <v>171</v>
      </c>
      <c r="F202" s="147" t="s">
        <v>273</v>
      </c>
      <c r="I202" s="148"/>
      <c r="L202" s="32"/>
      <c r="M202" s="149"/>
      <c r="T202" s="56"/>
      <c r="AT202" s="17" t="s">
        <v>171</v>
      </c>
      <c r="AU202" s="17" t="s">
        <v>84</v>
      </c>
    </row>
    <row r="203" spans="2:65" s="13" customFormat="1" ht="11.25">
      <c r="B203" s="156"/>
      <c r="D203" s="146" t="s">
        <v>173</v>
      </c>
      <c r="E203" s="157" t="s">
        <v>1</v>
      </c>
      <c r="F203" s="158" t="s">
        <v>235</v>
      </c>
      <c r="H203" s="159">
        <v>192.595</v>
      </c>
      <c r="I203" s="160"/>
      <c r="L203" s="156"/>
      <c r="M203" s="161"/>
      <c r="T203" s="162"/>
      <c r="AT203" s="157" t="s">
        <v>173</v>
      </c>
      <c r="AU203" s="157" t="s">
        <v>84</v>
      </c>
      <c r="AV203" s="13" t="s">
        <v>84</v>
      </c>
      <c r="AW203" s="13" t="s">
        <v>31</v>
      </c>
      <c r="AX203" s="13" t="s">
        <v>82</v>
      </c>
      <c r="AY203" s="157" t="s">
        <v>161</v>
      </c>
    </row>
    <row r="204" spans="2:65" s="1" customFormat="1" ht="21.75" customHeight="1">
      <c r="B204" s="32"/>
      <c r="C204" s="133" t="s">
        <v>274</v>
      </c>
      <c r="D204" s="133" t="s">
        <v>164</v>
      </c>
      <c r="E204" s="134" t="s">
        <v>275</v>
      </c>
      <c r="F204" s="135" t="s">
        <v>276</v>
      </c>
      <c r="G204" s="136" t="s">
        <v>167</v>
      </c>
      <c r="H204" s="137">
        <v>27.773</v>
      </c>
      <c r="I204" s="138"/>
      <c r="J204" s="139">
        <f>ROUND(I204*H204,2)</f>
        <v>0</v>
      </c>
      <c r="K204" s="135" t="s">
        <v>168</v>
      </c>
      <c r="L204" s="32"/>
      <c r="M204" s="140" t="s">
        <v>1</v>
      </c>
      <c r="N204" s="141" t="s">
        <v>39</v>
      </c>
      <c r="P204" s="142">
        <f>O204*H204</f>
        <v>0</v>
      </c>
      <c r="Q204" s="142">
        <v>0</v>
      </c>
      <c r="R204" s="142">
        <f>Q204*H204</f>
        <v>0</v>
      </c>
      <c r="S204" s="142">
        <v>0.26100000000000001</v>
      </c>
      <c r="T204" s="143">
        <f>S204*H204</f>
        <v>7.2487529999999998</v>
      </c>
      <c r="AR204" s="144" t="s">
        <v>169</v>
      </c>
      <c r="AT204" s="144" t="s">
        <v>164</v>
      </c>
      <c r="AU204" s="144" t="s">
        <v>84</v>
      </c>
      <c r="AY204" s="17" t="s">
        <v>161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82</v>
      </c>
      <c r="BK204" s="145">
        <f>ROUND(I204*H204,2)</f>
        <v>0</v>
      </c>
      <c r="BL204" s="17" t="s">
        <v>169</v>
      </c>
      <c r="BM204" s="144" t="s">
        <v>277</v>
      </c>
    </row>
    <row r="205" spans="2:65" s="1" customFormat="1" ht="29.25">
      <c r="B205" s="32"/>
      <c r="D205" s="146" t="s">
        <v>171</v>
      </c>
      <c r="F205" s="147" t="s">
        <v>278</v>
      </c>
      <c r="I205" s="148"/>
      <c r="L205" s="32"/>
      <c r="M205" s="149"/>
      <c r="T205" s="56"/>
      <c r="AT205" s="17" t="s">
        <v>171</v>
      </c>
      <c r="AU205" s="17" t="s">
        <v>84</v>
      </c>
    </row>
    <row r="206" spans="2:65" s="12" customFormat="1" ht="11.25">
      <c r="B206" s="150"/>
      <c r="D206" s="146" t="s">
        <v>173</v>
      </c>
      <c r="E206" s="151" t="s">
        <v>1</v>
      </c>
      <c r="F206" s="152" t="s">
        <v>174</v>
      </c>
      <c r="H206" s="151" t="s">
        <v>1</v>
      </c>
      <c r="I206" s="153"/>
      <c r="L206" s="150"/>
      <c r="M206" s="154"/>
      <c r="T206" s="155"/>
      <c r="AT206" s="151" t="s">
        <v>173</v>
      </c>
      <c r="AU206" s="151" t="s">
        <v>84</v>
      </c>
      <c r="AV206" s="12" t="s">
        <v>82</v>
      </c>
      <c r="AW206" s="12" t="s">
        <v>31</v>
      </c>
      <c r="AX206" s="12" t="s">
        <v>74</v>
      </c>
      <c r="AY206" s="151" t="s">
        <v>161</v>
      </c>
    </row>
    <row r="207" spans="2:65" s="13" customFormat="1" ht="11.25">
      <c r="B207" s="156"/>
      <c r="D207" s="146" t="s">
        <v>173</v>
      </c>
      <c r="E207" s="157" t="s">
        <v>1</v>
      </c>
      <c r="F207" s="158" t="s">
        <v>279</v>
      </c>
      <c r="H207" s="159">
        <v>27.773</v>
      </c>
      <c r="I207" s="160"/>
      <c r="L207" s="156"/>
      <c r="M207" s="161"/>
      <c r="T207" s="162"/>
      <c r="AT207" s="157" t="s">
        <v>173</v>
      </c>
      <c r="AU207" s="157" t="s">
        <v>84</v>
      </c>
      <c r="AV207" s="13" t="s">
        <v>84</v>
      </c>
      <c r="AW207" s="13" t="s">
        <v>31</v>
      </c>
      <c r="AX207" s="13" t="s">
        <v>74</v>
      </c>
      <c r="AY207" s="157" t="s">
        <v>161</v>
      </c>
    </row>
    <row r="208" spans="2:65" s="15" customFormat="1" ht="11.25">
      <c r="B208" s="170"/>
      <c r="D208" s="146" t="s">
        <v>173</v>
      </c>
      <c r="E208" s="171" t="s">
        <v>1</v>
      </c>
      <c r="F208" s="172" t="s">
        <v>204</v>
      </c>
      <c r="H208" s="173">
        <v>27.773</v>
      </c>
      <c r="I208" s="174"/>
      <c r="L208" s="170"/>
      <c r="M208" s="175"/>
      <c r="T208" s="176"/>
      <c r="AT208" s="171" t="s">
        <v>173</v>
      </c>
      <c r="AU208" s="171" t="s">
        <v>84</v>
      </c>
      <c r="AV208" s="15" t="s">
        <v>169</v>
      </c>
      <c r="AW208" s="15" t="s">
        <v>31</v>
      </c>
      <c r="AX208" s="15" t="s">
        <v>82</v>
      </c>
      <c r="AY208" s="171" t="s">
        <v>161</v>
      </c>
    </row>
    <row r="209" spans="2:65" s="1" customFormat="1" ht="24.2" customHeight="1">
      <c r="B209" s="32"/>
      <c r="C209" s="133" t="s">
        <v>280</v>
      </c>
      <c r="D209" s="133" t="s">
        <v>164</v>
      </c>
      <c r="E209" s="134" t="s">
        <v>281</v>
      </c>
      <c r="F209" s="135" t="s">
        <v>282</v>
      </c>
      <c r="G209" s="136" t="s">
        <v>283</v>
      </c>
      <c r="H209" s="137">
        <v>0.495</v>
      </c>
      <c r="I209" s="138"/>
      <c r="J209" s="139">
        <f>ROUND(I209*H209,2)</f>
        <v>0</v>
      </c>
      <c r="K209" s="135" t="s">
        <v>168</v>
      </c>
      <c r="L209" s="32"/>
      <c r="M209" s="140" t="s">
        <v>1</v>
      </c>
      <c r="N209" s="141" t="s">
        <v>39</v>
      </c>
      <c r="P209" s="142">
        <f>O209*H209</f>
        <v>0</v>
      </c>
      <c r="Q209" s="142">
        <v>0</v>
      </c>
      <c r="R209" s="142">
        <f>Q209*H209</f>
        <v>0</v>
      </c>
      <c r="S209" s="142">
        <v>1.8</v>
      </c>
      <c r="T209" s="143">
        <f>S209*H209</f>
        <v>0.89100000000000001</v>
      </c>
      <c r="AR209" s="144" t="s">
        <v>169</v>
      </c>
      <c r="AT209" s="144" t="s">
        <v>164</v>
      </c>
      <c r="AU209" s="144" t="s">
        <v>84</v>
      </c>
      <c r="AY209" s="17" t="s">
        <v>161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82</v>
      </c>
      <c r="BK209" s="145">
        <f>ROUND(I209*H209,2)</f>
        <v>0</v>
      </c>
      <c r="BL209" s="17" t="s">
        <v>169</v>
      </c>
      <c r="BM209" s="144" t="s">
        <v>284</v>
      </c>
    </row>
    <row r="210" spans="2:65" s="1" customFormat="1" ht="29.25">
      <c r="B210" s="32"/>
      <c r="D210" s="146" t="s">
        <v>171</v>
      </c>
      <c r="F210" s="147" t="s">
        <v>285</v>
      </c>
      <c r="I210" s="148"/>
      <c r="L210" s="32"/>
      <c r="M210" s="149"/>
      <c r="T210" s="56"/>
      <c r="AT210" s="17" t="s">
        <v>171</v>
      </c>
      <c r="AU210" s="17" t="s">
        <v>84</v>
      </c>
    </row>
    <row r="211" spans="2:65" s="12" customFormat="1" ht="11.25">
      <c r="B211" s="150"/>
      <c r="D211" s="146" t="s">
        <v>173</v>
      </c>
      <c r="E211" s="151" t="s">
        <v>1</v>
      </c>
      <c r="F211" s="152" t="s">
        <v>286</v>
      </c>
      <c r="H211" s="151" t="s">
        <v>1</v>
      </c>
      <c r="I211" s="153"/>
      <c r="L211" s="150"/>
      <c r="M211" s="154"/>
      <c r="T211" s="155"/>
      <c r="AT211" s="151" t="s">
        <v>173</v>
      </c>
      <c r="AU211" s="151" t="s">
        <v>84</v>
      </c>
      <c r="AV211" s="12" t="s">
        <v>82</v>
      </c>
      <c r="AW211" s="12" t="s">
        <v>31</v>
      </c>
      <c r="AX211" s="12" t="s">
        <v>74</v>
      </c>
      <c r="AY211" s="151" t="s">
        <v>161</v>
      </c>
    </row>
    <row r="212" spans="2:65" s="12" customFormat="1" ht="11.25">
      <c r="B212" s="150"/>
      <c r="D212" s="146" t="s">
        <v>173</v>
      </c>
      <c r="E212" s="151" t="s">
        <v>1</v>
      </c>
      <c r="F212" s="152" t="s">
        <v>287</v>
      </c>
      <c r="H212" s="151" t="s">
        <v>1</v>
      </c>
      <c r="I212" s="153"/>
      <c r="L212" s="150"/>
      <c r="M212" s="154"/>
      <c r="T212" s="155"/>
      <c r="AT212" s="151" t="s">
        <v>173</v>
      </c>
      <c r="AU212" s="151" t="s">
        <v>84</v>
      </c>
      <c r="AV212" s="12" t="s">
        <v>82</v>
      </c>
      <c r="AW212" s="12" t="s">
        <v>31</v>
      </c>
      <c r="AX212" s="12" t="s">
        <v>74</v>
      </c>
      <c r="AY212" s="151" t="s">
        <v>161</v>
      </c>
    </row>
    <row r="213" spans="2:65" s="13" customFormat="1" ht="11.25">
      <c r="B213" s="156"/>
      <c r="D213" s="146" t="s">
        <v>173</v>
      </c>
      <c r="E213" s="157" t="s">
        <v>1</v>
      </c>
      <c r="F213" s="158" t="s">
        <v>288</v>
      </c>
      <c r="H213" s="159">
        <v>0.495</v>
      </c>
      <c r="I213" s="160"/>
      <c r="L213" s="156"/>
      <c r="M213" s="161"/>
      <c r="T213" s="162"/>
      <c r="AT213" s="157" t="s">
        <v>173</v>
      </c>
      <c r="AU213" s="157" t="s">
        <v>84</v>
      </c>
      <c r="AV213" s="13" t="s">
        <v>84</v>
      </c>
      <c r="AW213" s="13" t="s">
        <v>31</v>
      </c>
      <c r="AX213" s="13" t="s">
        <v>82</v>
      </c>
      <c r="AY213" s="157" t="s">
        <v>161</v>
      </c>
    </row>
    <row r="214" spans="2:65" s="1" customFormat="1" ht="21.75" customHeight="1">
      <c r="B214" s="32"/>
      <c r="C214" s="133" t="s">
        <v>289</v>
      </c>
      <c r="D214" s="133" t="s">
        <v>164</v>
      </c>
      <c r="E214" s="134" t="s">
        <v>290</v>
      </c>
      <c r="F214" s="135" t="s">
        <v>291</v>
      </c>
      <c r="G214" s="136" t="s">
        <v>167</v>
      </c>
      <c r="H214" s="137">
        <v>3.03</v>
      </c>
      <c r="I214" s="138"/>
      <c r="J214" s="139">
        <f>ROUND(I214*H214,2)</f>
        <v>0</v>
      </c>
      <c r="K214" s="135" t="s">
        <v>168</v>
      </c>
      <c r="L214" s="32"/>
      <c r="M214" s="140" t="s">
        <v>1</v>
      </c>
      <c r="N214" s="141" t="s">
        <v>39</v>
      </c>
      <c r="P214" s="142">
        <f>O214*H214</f>
        <v>0</v>
      </c>
      <c r="Q214" s="142">
        <v>0</v>
      </c>
      <c r="R214" s="142">
        <f>Q214*H214</f>
        <v>0</v>
      </c>
      <c r="S214" s="142">
        <v>7.5999999999999998E-2</v>
      </c>
      <c r="T214" s="143">
        <f>S214*H214</f>
        <v>0.23027999999999998</v>
      </c>
      <c r="AR214" s="144" t="s">
        <v>169</v>
      </c>
      <c r="AT214" s="144" t="s">
        <v>164</v>
      </c>
      <c r="AU214" s="144" t="s">
        <v>84</v>
      </c>
      <c r="AY214" s="17" t="s">
        <v>161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82</v>
      </c>
      <c r="BK214" s="145">
        <f>ROUND(I214*H214,2)</f>
        <v>0</v>
      </c>
      <c r="BL214" s="17" t="s">
        <v>169</v>
      </c>
      <c r="BM214" s="144" t="s">
        <v>292</v>
      </c>
    </row>
    <row r="215" spans="2:65" s="1" customFormat="1" ht="19.5">
      <c r="B215" s="32"/>
      <c r="D215" s="146" t="s">
        <v>171</v>
      </c>
      <c r="F215" s="147" t="s">
        <v>293</v>
      </c>
      <c r="I215" s="148"/>
      <c r="L215" s="32"/>
      <c r="M215" s="149"/>
      <c r="T215" s="56"/>
      <c r="AT215" s="17" t="s">
        <v>171</v>
      </c>
      <c r="AU215" s="17" t="s">
        <v>84</v>
      </c>
    </row>
    <row r="216" spans="2:65" s="12" customFormat="1" ht="11.25">
      <c r="B216" s="150"/>
      <c r="D216" s="146" t="s">
        <v>173</v>
      </c>
      <c r="E216" s="151" t="s">
        <v>1</v>
      </c>
      <c r="F216" s="152" t="s">
        <v>174</v>
      </c>
      <c r="H216" s="151" t="s">
        <v>1</v>
      </c>
      <c r="I216" s="153"/>
      <c r="L216" s="150"/>
      <c r="M216" s="154"/>
      <c r="T216" s="155"/>
      <c r="AT216" s="151" t="s">
        <v>173</v>
      </c>
      <c r="AU216" s="151" t="s">
        <v>84</v>
      </c>
      <c r="AV216" s="12" t="s">
        <v>82</v>
      </c>
      <c r="AW216" s="12" t="s">
        <v>31</v>
      </c>
      <c r="AX216" s="12" t="s">
        <v>74</v>
      </c>
      <c r="AY216" s="151" t="s">
        <v>161</v>
      </c>
    </row>
    <row r="217" spans="2:65" s="13" customFormat="1" ht="11.25">
      <c r="B217" s="156"/>
      <c r="D217" s="146" t="s">
        <v>173</v>
      </c>
      <c r="E217" s="157" t="s">
        <v>1</v>
      </c>
      <c r="F217" s="158" t="s">
        <v>294</v>
      </c>
      <c r="H217" s="159">
        <v>3.03</v>
      </c>
      <c r="I217" s="160"/>
      <c r="L217" s="156"/>
      <c r="M217" s="161"/>
      <c r="T217" s="162"/>
      <c r="AT217" s="157" t="s">
        <v>173</v>
      </c>
      <c r="AU217" s="157" t="s">
        <v>84</v>
      </c>
      <c r="AV217" s="13" t="s">
        <v>84</v>
      </c>
      <c r="AW217" s="13" t="s">
        <v>31</v>
      </c>
      <c r="AX217" s="13" t="s">
        <v>82</v>
      </c>
      <c r="AY217" s="157" t="s">
        <v>161</v>
      </c>
    </row>
    <row r="218" spans="2:65" s="1" customFormat="1" ht="37.9" customHeight="1">
      <c r="B218" s="32"/>
      <c r="C218" s="133" t="s">
        <v>7</v>
      </c>
      <c r="D218" s="133" t="s">
        <v>164</v>
      </c>
      <c r="E218" s="134" t="s">
        <v>295</v>
      </c>
      <c r="F218" s="135" t="s">
        <v>296</v>
      </c>
      <c r="G218" s="136" t="s">
        <v>167</v>
      </c>
      <c r="H218" s="137">
        <v>189.91</v>
      </c>
      <c r="I218" s="138"/>
      <c r="J218" s="139">
        <f>ROUND(I218*H218,2)</f>
        <v>0</v>
      </c>
      <c r="K218" s="135" t="s">
        <v>168</v>
      </c>
      <c r="L218" s="32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0.05</v>
      </c>
      <c r="T218" s="143">
        <f>S218*H218</f>
        <v>9.4954999999999998</v>
      </c>
      <c r="AR218" s="144" t="s">
        <v>169</v>
      </c>
      <c r="AT218" s="144" t="s">
        <v>164</v>
      </c>
      <c r="AU218" s="144" t="s">
        <v>84</v>
      </c>
      <c r="AY218" s="17" t="s">
        <v>161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82</v>
      </c>
      <c r="BK218" s="145">
        <f>ROUND(I218*H218,2)</f>
        <v>0</v>
      </c>
      <c r="BL218" s="17" t="s">
        <v>169</v>
      </c>
      <c r="BM218" s="144" t="s">
        <v>297</v>
      </c>
    </row>
    <row r="219" spans="2:65" s="1" customFormat="1" ht="19.5">
      <c r="B219" s="32"/>
      <c r="D219" s="146" t="s">
        <v>171</v>
      </c>
      <c r="F219" s="147" t="s">
        <v>298</v>
      </c>
      <c r="I219" s="148"/>
      <c r="L219" s="32"/>
      <c r="M219" s="149"/>
      <c r="T219" s="56"/>
      <c r="AT219" s="17" t="s">
        <v>171</v>
      </c>
      <c r="AU219" s="17" t="s">
        <v>84</v>
      </c>
    </row>
    <row r="220" spans="2:65" s="12" customFormat="1" ht="11.25">
      <c r="B220" s="150"/>
      <c r="D220" s="146" t="s">
        <v>173</v>
      </c>
      <c r="E220" s="151" t="s">
        <v>1</v>
      </c>
      <c r="F220" s="152" t="s">
        <v>174</v>
      </c>
      <c r="H220" s="151" t="s">
        <v>1</v>
      </c>
      <c r="I220" s="153"/>
      <c r="L220" s="150"/>
      <c r="M220" s="154"/>
      <c r="T220" s="155"/>
      <c r="AT220" s="151" t="s">
        <v>173</v>
      </c>
      <c r="AU220" s="151" t="s">
        <v>84</v>
      </c>
      <c r="AV220" s="12" t="s">
        <v>82</v>
      </c>
      <c r="AW220" s="12" t="s">
        <v>31</v>
      </c>
      <c r="AX220" s="12" t="s">
        <v>74</v>
      </c>
      <c r="AY220" s="151" t="s">
        <v>161</v>
      </c>
    </row>
    <row r="221" spans="2:65" s="13" customFormat="1" ht="11.25">
      <c r="B221" s="156"/>
      <c r="D221" s="146" t="s">
        <v>173</v>
      </c>
      <c r="E221" s="157" t="s">
        <v>1</v>
      </c>
      <c r="F221" s="158" t="s">
        <v>119</v>
      </c>
      <c r="H221" s="159">
        <v>189.91</v>
      </c>
      <c r="I221" s="160"/>
      <c r="L221" s="156"/>
      <c r="M221" s="161"/>
      <c r="T221" s="162"/>
      <c r="AT221" s="157" t="s">
        <v>173</v>
      </c>
      <c r="AU221" s="157" t="s">
        <v>84</v>
      </c>
      <c r="AV221" s="13" t="s">
        <v>84</v>
      </c>
      <c r="AW221" s="13" t="s">
        <v>31</v>
      </c>
      <c r="AX221" s="13" t="s">
        <v>74</v>
      </c>
      <c r="AY221" s="157" t="s">
        <v>161</v>
      </c>
    </row>
    <row r="222" spans="2:65" s="15" customFormat="1" ht="11.25">
      <c r="B222" s="170"/>
      <c r="D222" s="146" t="s">
        <v>173</v>
      </c>
      <c r="E222" s="171" t="s">
        <v>1</v>
      </c>
      <c r="F222" s="172" t="s">
        <v>204</v>
      </c>
      <c r="H222" s="173">
        <v>189.91</v>
      </c>
      <c r="I222" s="174"/>
      <c r="L222" s="170"/>
      <c r="M222" s="175"/>
      <c r="T222" s="176"/>
      <c r="AT222" s="171" t="s">
        <v>173</v>
      </c>
      <c r="AU222" s="171" t="s">
        <v>84</v>
      </c>
      <c r="AV222" s="15" t="s">
        <v>169</v>
      </c>
      <c r="AW222" s="15" t="s">
        <v>31</v>
      </c>
      <c r="AX222" s="15" t="s">
        <v>82</v>
      </c>
      <c r="AY222" s="171" t="s">
        <v>161</v>
      </c>
    </row>
    <row r="223" spans="2:65" s="1" customFormat="1" ht="37.9" customHeight="1">
      <c r="B223" s="32"/>
      <c r="C223" s="133" t="s">
        <v>299</v>
      </c>
      <c r="D223" s="133" t="s">
        <v>164</v>
      </c>
      <c r="E223" s="134" t="s">
        <v>300</v>
      </c>
      <c r="F223" s="135" t="s">
        <v>301</v>
      </c>
      <c r="G223" s="136" t="s">
        <v>167</v>
      </c>
      <c r="H223" s="137">
        <v>360</v>
      </c>
      <c r="I223" s="138"/>
      <c r="J223" s="139">
        <f>ROUND(I223*H223,2)</f>
        <v>0</v>
      </c>
      <c r="K223" s="135" t="s">
        <v>168</v>
      </c>
      <c r="L223" s="32"/>
      <c r="M223" s="140" t="s">
        <v>1</v>
      </c>
      <c r="N223" s="141" t="s">
        <v>39</v>
      </c>
      <c r="P223" s="142">
        <f>O223*H223</f>
        <v>0</v>
      </c>
      <c r="Q223" s="142">
        <v>0</v>
      </c>
      <c r="R223" s="142">
        <f>Q223*H223</f>
        <v>0</v>
      </c>
      <c r="S223" s="142">
        <v>4.5999999999999999E-2</v>
      </c>
      <c r="T223" s="143">
        <f>S223*H223</f>
        <v>16.559999999999999</v>
      </c>
      <c r="AR223" s="144" t="s">
        <v>169</v>
      </c>
      <c r="AT223" s="144" t="s">
        <v>164</v>
      </c>
      <c r="AU223" s="144" t="s">
        <v>84</v>
      </c>
      <c r="AY223" s="17" t="s">
        <v>161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82</v>
      </c>
      <c r="BK223" s="145">
        <f>ROUND(I223*H223,2)</f>
        <v>0</v>
      </c>
      <c r="BL223" s="17" t="s">
        <v>169</v>
      </c>
      <c r="BM223" s="144" t="s">
        <v>302</v>
      </c>
    </row>
    <row r="224" spans="2:65" s="1" customFormat="1" ht="29.25">
      <c r="B224" s="32"/>
      <c r="D224" s="146" t="s">
        <v>171</v>
      </c>
      <c r="F224" s="147" t="s">
        <v>303</v>
      </c>
      <c r="I224" s="148"/>
      <c r="L224" s="32"/>
      <c r="M224" s="149"/>
      <c r="T224" s="56"/>
      <c r="AT224" s="17" t="s">
        <v>171</v>
      </c>
      <c r="AU224" s="17" t="s">
        <v>84</v>
      </c>
    </row>
    <row r="225" spans="2:65" s="13" customFormat="1" ht="11.25">
      <c r="B225" s="156"/>
      <c r="D225" s="146" t="s">
        <v>173</v>
      </c>
      <c r="E225" s="157" t="s">
        <v>1</v>
      </c>
      <c r="F225" s="158" t="s">
        <v>120</v>
      </c>
      <c r="H225" s="159">
        <v>360</v>
      </c>
      <c r="I225" s="160"/>
      <c r="L225" s="156"/>
      <c r="M225" s="161"/>
      <c r="T225" s="162"/>
      <c r="AT225" s="157" t="s">
        <v>173</v>
      </c>
      <c r="AU225" s="157" t="s">
        <v>84</v>
      </c>
      <c r="AV225" s="13" t="s">
        <v>84</v>
      </c>
      <c r="AW225" s="13" t="s">
        <v>31</v>
      </c>
      <c r="AX225" s="13" t="s">
        <v>74</v>
      </c>
      <c r="AY225" s="157" t="s">
        <v>161</v>
      </c>
    </row>
    <row r="226" spans="2:65" s="15" customFormat="1" ht="11.25">
      <c r="B226" s="170"/>
      <c r="D226" s="146" t="s">
        <v>173</v>
      </c>
      <c r="E226" s="171" t="s">
        <v>1</v>
      </c>
      <c r="F226" s="172" t="s">
        <v>204</v>
      </c>
      <c r="H226" s="173">
        <v>360</v>
      </c>
      <c r="I226" s="174"/>
      <c r="L226" s="170"/>
      <c r="M226" s="175"/>
      <c r="T226" s="176"/>
      <c r="AT226" s="171" t="s">
        <v>173</v>
      </c>
      <c r="AU226" s="171" t="s">
        <v>84</v>
      </c>
      <c r="AV226" s="15" t="s">
        <v>169</v>
      </c>
      <c r="AW226" s="15" t="s">
        <v>31</v>
      </c>
      <c r="AX226" s="15" t="s">
        <v>82</v>
      </c>
      <c r="AY226" s="171" t="s">
        <v>161</v>
      </c>
    </row>
    <row r="227" spans="2:65" s="1" customFormat="1" ht="24.2" customHeight="1">
      <c r="B227" s="32"/>
      <c r="C227" s="133" t="s">
        <v>304</v>
      </c>
      <c r="D227" s="133" t="s">
        <v>164</v>
      </c>
      <c r="E227" s="134" t="s">
        <v>305</v>
      </c>
      <c r="F227" s="135" t="s">
        <v>306</v>
      </c>
      <c r="G227" s="136" t="s">
        <v>257</v>
      </c>
      <c r="H227" s="137">
        <v>1</v>
      </c>
      <c r="I227" s="138"/>
      <c r="J227" s="139">
        <f>ROUND(I227*H227,2)</f>
        <v>0</v>
      </c>
      <c r="K227" s="135" t="s">
        <v>1</v>
      </c>
      <c r="L227" s="32"/>
      <c r="M227" s="140" t="s">
        <v>1</v>
      </c>
      <c r="N227" s="141" t="s">
        <v>39</v>
      </c>
      <c r="P227" s="142">
        <f>O227*H227</f>
        <v>0</v>
      </c>
      <c r="Q227" s="142">
        <v>0</v>
      </c>
      <c r="R227" s="142">
        <f>Q227*H227</f>
        <v>0</v>
      </c>
      <c r="S227" s="142">
        <v>0.3</v>
      </c>
      <c r="T227" s="143">
        <f>S227*H227</f>
        <v>0.3</v>
      </c>
      <c r="AR227" s="144" t="s">
        <v>169</v>
      </c>
      <c r="AT227" s="144" t="s">
        <v>164</v>
      </c>
      <c r="AU227" s="144" t="s">
        <v>84</v>
      </c>
      <c r="AY227" s="17" t="s">
        <v>161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82</v>
      </c>
      <c r="BK227" s="145">
        <f>ROUND(I227*H227,2)</f>
        <v>0</v>
      </c>
      <c r="BL227" s="17" t="s">
        <v>169</v>
      </c>
      <c r="BM227" s="144" t="s">
        <v>307</v>
      </c>
    </row>
    <row r="228" spans="2:65" s="1" customFormat="1" ht="39">
      <c r="B228" s="32"/>
      <c r="D228" s="146" t="s">
        <v>171</v>
      </c>
      <c r="F228" s="147" t="s">
        <v>308</v>
      </c>
      <c r="I228" s="148"/>
      <c r="L228" s="32"/>
      <c r="M228" s="149"/>
      <c r="T228" s="56"/>
      <c r="AT228" s="17" t="s">
        <v>171</v>
      </c>
      <c r="AU228" s="17" t="s">
        <v>84</v>
      </c>
    </row>
    <row r="229" spans="2:65" s="12" customFormat="1" ht="22.5">
      <c r="B229" s="150"/>
      <c r="D229" s="146" t="s">
        <v>173</v>
      </c>
      <c r="E229" s="151" t="s">
        <v>1</v>
      </c>
      <c r="F229" s="152" t="s">
        <v>309</v>
      </c>
      <c r="H229" s="151" t="s">
        <v>1</v>
      </c>
      <c r="I229" s="153"/>
      <c r="L229" s="150"/>
      <c r="M229" s="154"/>
      <c r="T229" s="155"/>
      <c r="AT229" s="151" t="s">
        <v>173</v>
      </c>
      <c r="AU229" s="151" t="s">
        <v>84</v>
      </c>
      <c r="AV229" s="12" t="s">
        <v>82</v>
      </c>
      <c r="AW229" s="12" t="s">
        <v>31</v>
      </c>
      <c r="AX229" s="12" t="s">
        <v>74</v>
      </c>
      <c r="AY229" s="151" t="s">
        <v>161</v>
      </c>
    </row>
    <row r="230" spans="2:65" s="13" customFormat="1" ht="11.25">
      <c r="B230" s="156"/>
      <c r="D230" s="146" t="s">
        <v>173</v>
      </c>
      <c r="E230" s="157" t="s">
        <v>1</v>
      </c>
      <c r="F230" s="158" t="s">
        <v>310</v>
      </c>
      <c r="H230" s="159">
        <v>1</v>
      </c>
      <c r="I230" s="160"/>
      <c r="L230" s="156"/>
      <c r="M230" s="161"/>
      <c r="T230" s="162"/>
      <c r="AT230" s="157" t="s">
        <v>173</v>
      </c>
      <c r="AU230" s="157" t="s">
        <v>84</v>
      </c>
      <c r="AV230" s="13" t="s">
        <v>84</v>
      </c>
      <c r="AW230" s="13" t="s">
        <v>31</v>
      </c>
      <c r="AX230" s="13" t="s">
        <v>74</v>
      </c>
      <c r="AY230" s="157" t="s">
        <v>161</v>
      </c>
    </row>
    <row r="231" spans="2:65" s="15" customFormat="1" ht="11.25">
      <c r="B231" s="170"/>
      <c r="D231" s="146" t="s">
        <v>173</v>
      </c>
      <c r="E231" s="171" t="s">
        <v>1</v>
      </c>
      <c r="F231" s="172" t="s">
        <v>204</v>
      </c>
      <c r="H231" s="173">
        <v>1</v>
      </c>
      <c r="I231" s="174"/>
      <c r="L231" s="170"/>
      <c r="M231" s="175"/>
      <c r="T231" s="176"/>
      <c r="AT231" s="171" t="s">
        <v>173</v>
      </c>
      <c r="AU231" s="171" t="s">
        <v>84</v>
      </c>
      <c r="AV231" s="15" t="s">
        <v>169</v>
      </c>
      <c r="AW231" s="15" t="s">
        <v>31</v>
      </c>
      <c r="AX231" s="15" t="s">
        <v>82</v>
      </c>
      <c r="AY231" s="171" t="s">
        <v>161</v>
      </c>
    </row>
    <row r="232" spans="2:65" s="1" customFormat="1" ht="24.2" customHeight="1">
      <c r="B232" s="32"/>
      <c r="C232" s="133" t="s">
        <v>311</v>
      </c>
      <c r="D232" s="133" t="s">
        <v>164</v>
      </c>
      <c r="E232" s="134" t="s">
        <v>312</v>
      </c>
      <c r="F232" s="135" t="s">
        <v>313</v>
      </c>
      <c r="G232" s="136" t="s">
        <v>314</v>
      </c>
      <c r="H232" s="137">
        <v>1</v>
      </c>
      <c r="I232" s="138"/>
      <c r="J232" s="139">
        <f>ROUND(I232*H232,2)</f>
        <v>0</v>
      </c>
      <c r="K232" s="135" t="s">
        <v>1</v>
      </c>
      <c r="L232" s="32"/>
      <c r="M232" s="140" t="s">
        <v>1</v>
      </c>
      <c r="N232" s="141" t="s">
        <v>39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169</v>
      </c>
      <c r="AT232" s="144" t="s">
        <v>164</v>
      </c>
      <c r="AU232" s="144" t="s">
        <v>84</v>
      </c>
      <c r="AY232" s="17" t="s">
        <v>161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82</v>
      </c>
      <c r="BK232" s="145">
        <f>ROUND(I232*H232,2)</f>
        <v>0</v>
      </c>
      <c r="BL232" s="17" t="s">
        <v>169</v>
      </c>
      <c r="BM232" s="144" t="s">
        <v>315</v>
      </c>
    </row>
    <row r="233" spans="2:65" s="1" customFormat="1" ht="11.25">
      <c r="B233" s="32"/>
      <c r="D233" s="146" t="s">
        <v>171</v>
      </c>
      <c r="F233" s="147" t="s">
        <v>313</v>
      </c>
      <c r="I233" s="148"/>
      <c r="L233" s="32"/>
      <c r="M233" s="149"/>
      <c r="T233" s="56"/>
      <c r="AT233" s="17" t="s">
        <v>171</v>
      </c>
      <c r="AU233" s="17" t="s">
        <v>84</v>
      </c>
    </row>
    <row r="234" spans="2:65" s="12" customFormat="1" ht="11.25">
      <c r="B234" s="150"/>
      <c r="D234" s="146" t="s">
        <v>173</v>
      </c>
      <c r="E234" s="151" t="s">
        <v>1</v>
      </c>
      <c r="F234" s="152" t="s">
        <v>174</v>
      </c>
      <c r="H234" s="151" t="s">
        <v>1</v>
      </c>
      <c r="I234" s="153"/>
      <c r="L234" s="150"/>
      <c r="M234" s="154"/>
      <c r="T234" s="155"/>
      <c r="AT234" s="151" t="s">
        <v>173</v>
      </c>
      <c r="AU234" s="151" t="s">
        <v>84</v>
      </c>
      <c r="AV234" s="12" t="s">
        <v>82</v>
      </c>
      <c r="AW234" s="12" t="s">
        <v>31</v>
      </c>
      <c r="AX234" s="12" t="s">
        <v>74</v>
      </c>
      <c r="AY234" s="151" t="s">
        <v>161</v>
      </c>
    </row>
    <row r="235" spans="2:65" s="13" customFormat="1" ht="11.25">
      <c r="B235" s="156"/>
      <c r="D235" s="146" t="s">
        <v>173</v>
      </c>
      <c r="E235" s="157" t="s">
        <v>1</v>
      </c>
      <c r="F235" s="158" t="s">
        <v>316</v>
      </c>
      <c r="H235" s="159">
        <v>1</v>
      </c>
      <c r="I235" s="160"/>
      <c r="L235" s="156"/>
      <c r="M235" s="161"/>
      <c r="T235" s="162"/>
      <c r="AT235" s="157" t="s">
        <v>173</v>
      </c>
      <c r="AU235" s="157" t="s">
        <v>84</v>
      </c>
      <c r="AV235" s="13" t="s">
        <v>84</v>
      </c>
      <c r="AW235" s="13" t="s">
        <v>31</v>
      </c>
      <c r="AX235" s="13" t="s">
        <v>82</v>
      </c>
      <c r="AY235" s="157" t="s">
        <v>161</v>
      </c>
    </row>
    <row r="236" spans="2:65" s="11" customFormat="1" ht="22.9" customHeight="1">
      <c r="B236" s="121"/>
      <c r="D236" s="122" t="s">
        <v>73</v>
      </c>
      <c r="E236" s="131" t="s">
        <v>317</v>
      </c>
      <c r="F236" s="131" t="s">
        <v>318</v>
      </c>
      <c r="I236" s="124"/>
      <c r="J236" s="132">
        <f>BK236</f>
        <v>0</v>
      </c>
      <c r="L236" s="121"/>
      <c r="M236" s="126"/>
      <c r="P236" s="127">
        <f>SUM(P237:P245)</f>
        <v>0</v>
      </c>
      <c r="R236" s="127">
        <f>SUM(R237:R245)</f>
        <v>0</v>
      </c>
      <c r="T236" s="128">
        <f>SUM(T237:T245)</f>
        <v>0</v>
      </c>
      <c r="AR236" s="122" t="s">
        <v>82</v>
      </c>
      <c r="AT236" s="129" t="s">
        <v>73</v>
      </c>
      <c r="AU236" s="129" t="s">
        <v>82</v>
      </c>
      <c r="AY236" s="122" t="s">
        <v>161</v>
      </c>
      <c r="BK236" s="130">
        <f>SUM(BK237:BK245)</f>
        <v>0</v>
      </c>
    </row>
    <row r="237" spans="2:65" s="1" customFormat="1" ht="24.2" customHeight="1">
      <c r="B237" s="32"/>
      <c r="C237" s="133" t="s">
        <v>319</v>
      </c>
      <c r="D237" s="133" t="s">
        <v>164</v>
      </c>
      <c r="E237" s="134" t="s">
        <v>320</v>
      </c>
      <c r="F237" s="135" t="s">
        <v>321</v>
      </c>
      <c r="G237" s="136" t="s">
        <v>322</v>
      </c>
      <c r="H237" s="137">
        <v>55.101999999999997</v>
      </c>
      <c r="I237" s="138"/>
      <c r="J237" s="139">
        <f>ROUND(I237*H237,2)</f>
        <v>0</v>
      </c>
      <c r="K237" s="135" t="s">
        <v>168</v>
      </c>
      <c r="L237" s="32"/>
      <c r="M237" s="140" t="s">
        <v>1</v>
      </c>
      <c r="N237" s="141" t="s">
        <v>39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169</v>
      </c>
      <c r="AT237" s="144" t="s">
        <v>164</v>
      </c>
      <c r="AU237" s="144" t="s">
        <v>84</v>
      </c>
      <c r="AY237" s="17" t="s">
        <v>161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82</v>
      </c>
      <c r="BK237" s="145">
        <f>ROUND(I237*H237,2)</f>
        <v>0</v>
      </c>
      <c r="BL237" s="17" t="s">
        <v>169</v>
      </c>
      <c r="BM237" s="144" t="s">
        <v>323</v>
      </c>
    </row>
    <row r="238" spans="2:65" s="1" customFormat="1" ht="19.5">
      <c r="B238" s="32"/>
      <c r="D238" s="146" t="s">
        <v>171</v>
      </c>
      <c r="F238" s="147" t="s">
        <v>324</v>
      </c>
      <c r="I238" s="148"/>
      <c r="L238" s="32"/>
      <c r="M238" s="149"/>
      <c r="T238" s="56"/>
      <c r="AT238" s="17" t="s">
        <v>171</v>
      </c>
      <c r="AU238" s="17" t="s">
        <v>84</v>
      </c>
    </row>
    <row r="239" spans="2:65" s="1" customFormat="1" ht="24.2" customHeight="1">
      <c r="B239" s="32"/>
      <c r="C239" s="133" t="s">
        <v>325</v>
      </c>
      <c r="D239" s="133" t="s">
        <v>164</v>
      </c>
      <c r="E239" s="134" t="s">
        <v>326</v>
      </c>
      <c r="F239" s="135" t="s">
        <v>327</v>
      </c>
      <c r="G239" s="136" t="s">
        <v>322</v>
      </c>
      <c r="H239" s="137">
        <v>55.101999999999997</v>
      </c>
      <c r="I239" s="138"/>
      <c r="J239" s="139">
        <f>ROUND(I239*H239,2)</f>
        <v>0</v>
      </c>
      <c r="K239" s="135" t="s">
        <v>168</v>
      </c>
      <c r="L239" s="32"/>
      <c r="M239" s="140" t="s">
        <v>1</v>
      </c>
      <c r="N239" s="141" t="s">
        <v>39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169</v>
      </c>
      <c r="AT239" s="144" t="s">
        <v>164</v>
      </c>
      <c r="AU239" s="144" t="s">
        <v>84</v>
      </c>
      <c r="AY239" s="17" t="s">
        <v>161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82</v>
      </c>
      <c r="BK239" s="145">
        <f>ROUND(I239*H239,2)</f>
        <v>0</v>
      </c>
      <c r="BL239" s="17" t="s">
        <v>169</v>
      </c>
      <c r="BM239" s="144" t="s">
        <v>328</v>
      </c>
    </row>
    <row r="240" spans="2:65" s="1" customFormat="1" ht="19.5">
      <c r="B240" s="32"/>
      <c r="D240" s="146" t="s">
        <v>171</v>
      </c>
      <c r="F240" s="147" t="s">
        <v>329</v>
      </c>
      <c r="I240" s="148"/>
      <c r="L240" s="32"/>
      <c r="M240" s="149"/>
      <c r="T240" s="56"/>
      <c r="AT240" s="17" t="s">
        <v>171</v>
      </c>
      <c r="AU240" s="17" t="s">
        <v>84</v>
      </c>
    </row>
    <row r="241" spans="2:65" s="1" customFormat="1" ht="24.2" customHeight="1">
      <c r="B241" s="32"/>
      <c r="C241" s="133" t="s">
        <v>330</v>
      </c>
      <c r="D241" s="133" t="s">
        <v>164</v>
      </c>
      <c r="E241" s="134" t="s">
        <v>331</v>
      </c>
      <c r="F241" s="135" t="s">
        <v>332</v>
      </c>
      <c r="G241" s="136" t="s">
        <v>322</v>
      </c>
      <c r="H241" s="137">
        <v>1046.9380000000001</v>
      </c>
      <c r="I241" s="138"/>
      <c r="J241" s="139">
        <f>ROUND(I241*H241,2)</f>
        <v>0</v>
      </c>
      <c r="K241" s="135" t="s">
        <v>168</v>
      </c>
      <c r="L241" s="32"/>
      <c r="M241" s="140" t="s">
        <v>1</v>
      </c>
      <c r="N241" s="141" t="s">
        <v>39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169</v>
      </c>
      <c r="AT241" s="144" t="s">
        <v>164</v>
      </c>
      <c r="AU241" s="144" t="s">
        <v>84</v>
      </c>
      <c r="AY241" s="17" t="s">
        <v>161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82</v>
      </c>
      <c r="BK241" s="145">
        <f>ROUND(I241*H241,2)</f>
        <v>0</v>
      </c>
      <c r="BL241" s="17" t="s">
        <v>169</v>
      </c>
      <c r="BM241" s="144" t="s">
        <v>333</v>
      </c>
    </row>
    <row r="242" spans="2:65" s="1" customFormat="1" ht="29.25">
      <c r="B242" s="32"/>
      <c r="D242" s="146" t="s">
        <v>171</v>
      </c>
      <c r="F242" s="147" t="s">
        <v>334</v>
      </c>
      <c r="I242" s="148"/>
      <c r="L242" s="32"/>
      <c r="M242" s="149"/>
      <c r="T242" s="56"/>
      <c r="AT242" s="17" t="s">
        <v>171</v>
      </c>
      <c r="AU242" s="17" t="s">
        <v>84</v>
      </c>
    </row>
    <row r="243" spans="2:65" s="13" customFormat="1" ht="11.25">
      <c r="B243" s="156"/>
      <c r="D243" s="146" t="s">
        <v>173</v>
      </c>
      <c r="F243" s="158" t="s">
        <v>335</v>
      </c>
      <c r="H243" s="159">
        <v>1046.9380000000001</v>
      </c>
      <c r="I243" s="160"/>
      <c r="L243" s="156"/>
      <c r="M243" s="161"/>
      <c r="T243" s="162"/>
      <c r="AT243" s="157" t="s">
        <v>173</v>
      </c>
      <c r="AU243" s="157" t="s">
        <v>84</v>
      </c>
      <c r="AV243" s="13" t="s">
        <v>84</v>
      </c>
      <c r="AW243" s="13" t="s">
        <v>4</v>
      </c>
      <c r="AX243" s="13" t="s">
        <v>82</v>
      </c>
      <c r="AY243" s="157" t="s">
        <v>161</v>
      </c>
    </row>
    <row r="244" spans="2:65" s="1" customFormat="1" ht="24.2" customHeight="1">
      <c r="B244" s="32"/>
      <c r="C244" s="133" t="s">
        <v>336</v>
      </c>
      <c r="D244" s="133" t="s">
        <v>164</v>
      </c>
      <c r="E244" s="134" t="s">
        <v>337</v>
      </c>
      <c r="F244" s="135" t="s">
        <v>338</v>
      </c>
      <c r="G244" s="136" t="s">
        <v>322</v>
      </c>
      <c r="H244" s="137">
        <v>55.101999999999997</v>
      </c>
      <c r="I244" s="138"/>
      <c r="J244" s="139">
        <f>ROUND(I244*H244,2)</f>
        <v>0</v>
      </c>
      <c r="K244" s="135" t="s">
        <v>339</v>
      </c>
      <c r="L244" s="32"/>
      <c r="M244" s="140" t="s">
        <v>1</v>
      </c>
      <c r="N244" s="141" t="s">
        <v>39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169</v>
      </c>
      <c r="AT244" s="144" t="s">
        <v>164</v>
      </c>
      <c r="AU244" s="144" t="s">
        <v>84</v>
      </c>
      <c r="AY244" s="17" t="s">
        <v>161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82</v>
      </c>
      <c r="BK244" s="145">
        <f>ROUND(I244*H244,2)</f>
        <v>0</v>
      </c>
      <c r="BL244" s="17" t="s">
        <v>169</v>
      </c>
      <c r="BM244" s="144" t="s">
        <v>340</v>
      </c>
    </row>
    <row r="245" spans="2:65" s="1" customFormat="1" ht="19.5">
      <c r="B245" s="32"/>
      <c r="D245" s="146" t="s">
        <v>171</v>
      </c>
      <c r="F245" s="147" t="s">
        <v>341</v>
      </c>
      <c r="I245" s="148"/>
      <c r="L245" s="32"/>
      <c r="M245" s="149"/>
      <c r="T245" s="56"/>
      <c r="AT245" s="17" t="s">
        <v>171</v>
      </c>
      <c r="AU245" s="17" t="s">
        <v>84</v>
      </c>
    </row>
    <row r="246" spans="2:65" s="11" customFormat="1" ht="22.9" customHeight="1">
      <c r="B246" s="121"/>
      <c r="D246" s="122" t="s">
        <v>73</v>
      </c>
      <c r="E246" s="131" t="s">
        <v>342</v>
      </c>
      <c r="F246" s="131" t="s">
        <v>343</v>
      </c>
      <c r="I246" s="124"/>
      <c r="J246" s="132">
        <f>BK246</f>
        <v>0</v>
      </c>
      <c r="L246" s="121"/>
      <c r="M246" s="126"/>
      <c r="P246" s="127">
        <f>SUM(P247:P248)</f>
        <v>0</v>
      </c>
      <c r="R246" s="127">
        <f>SUM(R247:R248)</f>
        <v>0</v>
      </c>
      <c r="T246" s="128">
        <f>SUM(T247:T248)</f>
        <v>0</v>
      </c>
      <c r="AR246" s="122" t="s">
        <v>82</v>
      </c>
      <c r="AT246" s="129" t="s">
        <v>73</v>
      </c>
      <c r="AU246" s="129" t="s">
        <v>82</v>
      </c>
      <c r="AY246" s="122" t="s">
        <v>161</v>
      </c>
      <c r="BK246" s="130">
        <f>SUM(BK247:BK248)</f>
        <v>0</v>
      </c>
    </row>
    <row r="247" spans="2:65" s="1" customFormat="1" ht="21.75" customHeight="1">
      <c r="B247" s="32"/>
      <c r="C247" s="133" t="s">
        <v>344</v>
      </c>
      <c r="D247" s="133" t="s">
        <v>164</v>
      </c>
      <c r="E247" s="134" t="s">
        <v>345</v>
      </c>
      <c r="F247" s="135" t="s">
        <v>346</v>
      </c>
      <c r="G247" s="136" t="s">
        <v>322</v>
      </c>
      <c r="H247" s="137">
        <v>35.851999999999997</v>
      </c>
      <c r="I247" s="138"/>
      <c r="J247" s="139">
        <f>ROUND(I247*H247,2)</f>
        <v>0</v>
      </c>
      <c r="K247" s="135" t="s">
        <v>168</v>
      </c>
      <c r="L247" s="32"/>
      <c r="M247" s="140" t="s">
        <v>1</v>
      </c>
      <c r="N247" s="141" t="s">
        <v>39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169</v>
      </c>
      <c r="AT247" s="144" t="s">
        <v>164</v>
      </c>
      <c r="AU247" s="144" t="s">
        <v>84</v>
      </c>
      <c r="AY247" s="17" t="s">
        <v>161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82</v>
      </c>
      <c r="BK247" s="145">
        <f>ROUND(I247*H247,2)</f>
        <v>0</v>
      </c>
      <c r="BL247" s="17" t="s">
        <v>169</v>
      </c>
      <c r="BM247" s="144" t="s">
        <v>347</v>
      </c>
    </row>
    <row r="248" spans="2:65" s="1" customFormat="1" ht="39">
      <c r="B248" s="32"/>
      <c r="D248" s="146" t="s">
        <v>171</v>
      </c>
      <c r="F248" s="147" t="s">
        <v>348</v>
      </c>
      <c r="I248" s="148"/>
      <c r="L248" s="32"/>
      <c r="M248" s="149"/>
      <c r="T248" s="56"/>
      <c r="AT248" s="17" t="s">
        <v>171</v>
      </c>
      <c r="AU248" s="17" t="s">
        <v>84</v>
      </c>
    </row>
    <row r="249" spans="2:65" s="11" customFormat="1" ht="25.9" customHeight="1">
      <c r="B249" s="121"/>
      <c r="D249" s="122" t="s">
        <v>73</v>
      </c>
      <c r="E249" s="123" t="s">
        <v>349</v>
      </c>
      <c r="F249" s="123" t="s">
        <v>350</v>
      </c>
      <c r="I249" s="124"/>
      <c r="J249" s="125">
        <f>BK249</f>
        <v>0</v>
      </c>
      <c r="L249" s="121"/>
      <c r="M249" s="126"/>
      <c r="P249" s="127">
        <f>P250+P255+P262+P276+P293+P336+P384+P417</f>
        <v>0</v>
      </c>
      <c r="R249" s="127">
        <f>R250+R255+R262+R276+R293+R336+R384+R417</f>
        <v>2.8483322499999995</v>
      </c>
      <c r="T249" s="128">
        <f>T250+T255+T262+T276+T293+T336+T384+T417</f>
        <v>20.376941500000001</v>
      </c>
      <c r="AR249" s="122" t="s">
        <v>84</v>
      </c>
      <c r="AT249" s="129" t="s">
        <v>73</v>
      </c>
      <c r="AU249" s="129" t="s">
        <v>74</v>
      </c>
      <c r="AY249" s="122" t="s">
        <v>161</v>
      </c>
      <c r="BK249" s="130">
        <f>BK250+BK255+BK262+BK276+BK293+BK336+BK384+BK417</f>
        <v>0</v>
      </c>
    </row>
    <row r="250" spans="2:65" s="11" customFormat="1" ht="22.9" customHeight="1">
      <c r="B250" s="121"/>
      <c r="D250" s="122" t="s">
        <v>73</v>
      </c>
      <c r="E250" s="131" t="s">
        <v>351</v>
      </c>
      <c r="F250" s="131" t="s">
        <v>352</v>
      </c>
      <c r="I250" s="124"/>
      <c r="J250" s="132">
        <f>BK250</f>
        <v>0</v>
      </c>
      <c r="L250" s="121"/>
      <c r="M250" s="126"/>
      <c r="P250" s="127">
        <f>SUM(P251:P254)</f>
        <v>0</v>
      </c>
      <c r="R250" s="127">
        <f>SUM(R251:R254)</f>
        <v>0</v>
      </c>
      <c r="T250" s="128">
        <f>SUM(T251:T254)</f>
        <v>0</v>
      </c>
      <c r="AR250" s="122" t="s">
        <v>84</v>
      </c>
      <c r="AT250" s="129" t="s">
        <v>73</v>
      </c>
      <c r="AU250" s="129" t="s">
        <v>82</v>
      </c>
      <c r="AY250" s="122" t="s">
        <v>161</v>
      </c>
      <c r="BK250" s="130">
        <f>SUM(BK251:BK254)</f>
        <v>0</v>
      </c>
    </row>
    <row r="251" spans="2:65" s="1" customFormat="1" ht="16.5" customHeight="1">
      <c r="B251" s="32"/>
      <c r="C251" s="133" t="s">
        <v>353</v>
      </c>
      <c r="D251" s="133" t="s">
        <v>164</v>
      </c>
      <c r="E251" s="134" t="s">
        <v>354</v>
      </c>
      <c r="F251" s="135" t="s">
        <v>355</v>
      </c>
      <c r="G251" s="136" t="s">
        <v>314</v>
      </c>
      <c r="H251" s="137">
        <v>1</v>
      </c>
      <c r="I251" s="138"/>
      <c r="J251" s="139">
        <f>ROUND(I251*H251,2)</f>
        <v>0</v>
      </c>
      <c r="K251" s="135" t="s">
        <v>1</v>
      </c>
      <c r="L251" s="32"/>
      <c r="M251" s="140" t="s">
        <v>1</v>
      </c>
      <c r="N251" s="141" t="s">
        <v>39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263</v>
      </c>
      <c r="AT251" s="144" t="s">
        <v>164</v>
      </c>
      <c r="AU251" s="144" t="s">
        <v>84</v>
      </c>
      <c r="AY251" s="17" t="s">
        <v>161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82</v>
      </c>
      <c r="BK251" s="145">
        <f>ROUND(I251*H251,2)</f>
        <v>0</v>
      </c>
      <c r="BL251" s="17" t="s">
        <v>263</v>
      </c>
      <c r="BM251" s="144" t="s">
        <v>356</v>
      </c>
    </row>
    <row r="252" spans="2:65" s="1" customFormat="1" ht="11.25">
      <c r="B252" s="32"/>
      <c r="D252" s="146" t="s">
        <v>171</v>
      </c>
      <c r="F252" s="147" t="s">
        <v>355</v>
      </c>
      <c r="I252" s="148"/>
      <c r="L252" s="32"/>
      <c r="M252" s="149"/>
      <c r="T252" s="56"/>
      <c r="AT252" s="17" t="s">
        <v>171</v>
      </c>
      <c r="AU252" s="17" t="s">
        <v>84</v>
      </c>
    </row>
    <row r="253" spans="2:65" s="1" customFormat="1" ht="16.5" customHeight="1">
      <c r="B253" s="32"/>
      <c r="C253" s="133" t="s">
        <v>357</v>
      </c>
      <c r="D253" s="133" t="s">
        <v>164</v>
      </c>
      <c r="E253" s="134" t="s">
        <v>358</v>
      </c>
      <c r="F253" s="135" t="s">
        <v>359</v>
      </c>
      <c r="G253" s="136" t="s">
        <v>257</v>
      </c>
      <c r="H253" s="137">
        <v>1</v>
      </c>
      <c r="I253" s="138"/>
      <c r="J253" s="139">
        <f>ROUND(I253*H253,2)</f>
        <v>0</v>
      </c>
      <c r="K253" s="135" t="s">
        <v>1</v>
      </c>
      <c r="L253" s="32"/>
      <c r="M253" s="140" t="s">
        <v>1</v>
      </c>
      <c r="N253" s="141" t="s">
        <v>39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263</v>
      </c>
      <c r="AT253" s="144" t="s">
        <v>164</v>
      </c>
      <c r="AU253" s="144" t="s">
        <v>84</v>
      </c>
      <c r="AY253" s="17" t="s">
        <v>161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82</v>
      </c>
      <c r="BK253" s="145">
        <f>ROUND(I253*H253,2)</f>
        <v>0</v>
      </c>
      <c r="BL253" s="17" t="s">
        <v>263</v>
      </c>
      <c r="BM253" s="144" t="s">
        <v>360</v>
      </c>
    </row>
    <row r="254" spans="2:65" s="1" customFormat="1" ht="11.25">
      <c r="B254" s="32"/>
      <c r="D254" s="146" t="s">
        <v>171</v>
      </c>
      <c r="F254" s="147" t="s">
        <v>359</v>
      </c>
      <c r="I254" s="148"/>
      <c r="L254" s="32"/>
      <c r="M254" s="149"/>
      <c r="T254" s="56"/>
      <c r="AT254" s="17" t="s">
        <v>171</v>
      </c>
      <c r="AU254" s="17" t="s">
        <v>84</v>
      </c>
    </row>
    <row r="255" spans="2:65" s="11" customFormat="1" ht="22.9" customHeight="1">
      <c r="B255" s="121"/>
      <c r="D255" s="122" t="s">
        <v>73</v>
      </c>
      <c r="E255" s="131" t="s">
        <v>361</v>
      </c>
      <c r="F255" s="131" t="s">
        <v>362</v>
      </c>
      <c r="I255" s="124"/>
      <c r="J255" s="132">
        <f>BK255</f>
        <v>0</v>
      </c>
      <c r="L255" s="121"/>
      <c r="M255" s="126"/>
      <c r="P255" s="127">
        <f>SUM(P256:P261)</f>
        <v>0</v>
      </c>
      <c r="R255" s="127">
        <f>SUM(R256:R261)</f>
        <v>0</v>
      </c>
      <c r="T255" s="128">
        <f>SUM(T256:T261)</f>
        <v>0</v>
      </c>
      <c r="AR255" s="122" t="s">
        <v>84</v>
      </c>
      <c r="AT255" s="129" t="s">
        <v>73</v>
      </c>
      <c r="AU255" s="129" t="s">
        <v>82</v>
      </c>
      <c r="AY255" s="122" t="s">
        <v>161</v>
      </c>
      <c r="BK255" s="130">
        <f>SUM(BK256:BK261)</f>
        <v>0</v>
      </c>
    </row>
    <row r="256" spans="2:65" s="1" customFormat="1" ht="21.75" customHeight="1">
      <c r="B256" s="32"/>
      <c r="C256" s="133" t="s">
        <v>363</v>
      </c>
      <c r="D256" s="133" t="s">
        <v>164</v>
      </c>
      <c r="E256" s="134" t="s">
        <v>364</v>
      </c>
      <c r="F256" s="135" t="s">
        <v>365</v>
      </c>
      <c r="G256" s="136" t="s">
        <v>178</v>
      </c>
      <c r="H256" s="137">
        <v>78.3</v>
      </c>
      <c r="I256" s="138"/>
      <c r="J256" s="139">
        <f>ROUND(I256*H256,2)</f>
        <v>0</v>
      </c>
      <c r="K256" s="135" t="s">
        <v>1</v>
      </c>
      <c r="L256" s="32"/>
      <c r="M256" s="140" t="s">
        <v>1</v>
      </c>
      <c r="N256" s="141" t="s">
        <v>39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263</v>
      </c>
      <c r="AT256" s="144" t="s">
        <v>164</v>
      </c>
      <c r="AU256" s="144" t="s">
        <v>84</v>
      </c>
      <c r="AY256" s="17" t="s">
        <v>161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82</v>
      </c>
      <c r="BK256" s="145">
        <f>ROUND(I256*H256,2)</f>
        <v>0</v>
      </c>
      <c r="BL256" s="17" t="s">
        <v>263</v>
      </c>
      <c r="BM256" s="144" t="s">
        <v>366</v>
      </c>
    </row>
    <row r="257" spans="2:65" s="1" customFormat="1" ht="11.25">
      <c r="B257" s="32"/>
      <c r="D257" s="146" t="s">
        <v>171</v>
      </c>
      <c r="F257" s="147" t="s">
        <v>365</v>
      </c>
      <c r="I257" s="148"/>
      <c r="L257" s="32"/>
      <c r="M257" s="149"/>
      <c r="T257" s="56"/>
      <c r="AT257" s="17" t="s">
        <v>171</v>
      </c>
      <c r="AU257" s="17" t="s">
        <v>84</v>
      </c>
    </row>
    <row r="258" spans="2:65" s="12" customFormat="1" ht="22.5">
      <c r="B258" s="150"/>
      <c r="D258" s="146" t="s">
        <v>173</v>
      </c>
      <c r="E258" s="151" t="s">
        <v>1</v>
      </c>
      <c r="F258" s="152" t="s">
        <v>198</v>
      </c>
      <c r="H258" s="151" t="s">
        <v>1</v>
      </c>
      <c r="I258" s="153"/>
      <c r="L258" s="150"/>
      <c r="M258" s="154"/>
      <c r="T258" s="155"/>
      <c r="AT258" s="151" t="s">
        <v>173</v>
      </c>
      <c r="AU258" s="151" t="s">
        <v>84</v>
      </c>
      <c r="AV258" s="12" t="s">
        <v>82</v>
      </c>
      <c r="AW258" s="12" t="s">
        <v>31</v>
      </c>
      <c r="AX258" s="12" t="s">
        <v>74</v>
      </c>
      <c r="AY258" s="151" t="s">
        <v>161</v>
      </c>
    </row>
    <row r="259" spans="2:65" s="13" customFormat="1" ht="11.25">
      <c r="B259" s="156"/>
      <c r="D259" s="146" t="s">
        <v>173</v>
      </c>
      <c r="E259" s="157" t="s">
        <v>1</v>
      </c>
      <c r="F259" s="158" t="s">
        <v>367</v>
      </c>
      <c r="H259" s="159">
        <v>38.5</v>
      </c>
      <c r="I259" s="160"/>
      <c r="L259" s="156"/>
      <c r="M259" s="161"/>
      <c r="T259" s="162"/>
      <c r="AT259" s="157" t="s">
        <v>173</v>
      </c>
      <c r="AU259" s="157" t="s">
        <v>84</v>
      </c>
      <c r="AV259" s="13" t="s">
        <v>84</v>
      </c>
      <c r="AW259" s="13" t="s">
        <v>31</v>
      </c>
      <c r="AX259" s="13" t="s">
        <v>74</v>
      </c>
      <c r="AY259" s="157" t="s">
        <v>161</v>
      </c>
    </row>
    <row r="260" spans="2:65" s="13" customFormat="1" ht="11.25">
      <c r="B260" s="156"/>
      <c r="D260" s="146" t="s">
        <v>173</v>
      </c>
      <c r="E260" s="157" t="s">
        <v>1</v>
      </c>
      <c r="F260" s="158" t="s">
        <v>368</v>
      </c>
      <c r="H260" s="159">
        <v>39.799999999999997</v>
      </c>
      <c r="I260" s="160"/>
      <c r="L260" s="156"/>
      <c r="M260" s="161"/>
      <c r="T260" s="162"/>
      <c r="AT260" s="157" t="s">
        <v>173</v>
      </c>
      <c r="AU260" s="157" t="s">
        <v>84</v>
      </c>
      <c r="AV260" s="13" t="s">
        <v>84</v>
      </c>
      <c r="AW260" s="13" t="s">
        <v>31</v>
      </c>
      <c r="AX260" s="13" t="s">
        <v>74</v>
      </c>
      <c r="AY260" s="157" t="s">
        <v>161</v>
      </c>
    </row>
    <row r="261" spans="2:65" s="15" customFormat="1" ht="11.25">
      <c r="B261" s="170"/>
      <c r="D261" s="146" t="s">
        <v>173</v>
      </c>
      <c r="E261" s="171" t="s">
        <v>1</v>
      </c>
      <c r="F261" s="172" t="s">
        <v>204</v>
      </c>
      <c r="H261" s="173">
        <v>78.3</v>
      </c>
      <c r="I261" s="174"/>
      <c r="L261" s="170"/>
      <c r="M261" s="175"/>
      <c r="T261" s="176"/>
      <c r="AT261" s="171" t="s">
        <v>173</v>
      </c>
      <c r="AU261" s="171" t="s">
        <v>84</v>
      </c>
      <c r="AV261" s="15" t="s">
        <v>169</v>
      </c>
      <c r="AW261" s="15" t="s">
        <v>31</v>
      </c>
      <c r="AX261" s="15" t="s">
        <v>82</v>
      </c>
      <c r="AY261" s="171" t="s">
        <v>161</v>
      </c>
    </row>
    <row r="262" spans="2:65" s="11" customFormat="1" ht="22.9" customHeight="1">
      <c r="B262" s="121"/>
      <c r="D262" s="122" t="s">
        <v>73</v>
      </c>
      <c r="E262" s="131" t="s">
        <v>369</v>
      </c>
      <c r="F262" s="131" t="s">
        <v>370</v>
      </c>
      <c r="I262" s="124"/>
      <c r="J262" s="132">
        <f>BK262</f>
        <v>0</v>
      </c>
      <c r="L262" s="121"/>
      <c r="M262" s="126"/>
      <c r="P262" s="127">
        <f>SUM(P263:P275)</f>
        <v>0</v>
      </c>
      <c r="R262" s="127">
        <f>SUM(R263:R275)</f>
        <v>3.252E-2</v>
      </c>
      <c r="T262" s="128">
        <f>SUM(T263:T275)</f>
        <v>2.9756250000000005E-2</v>
      </c>
      <c r="AR262" s="122" t="s">
        <v>84</v>
      </c>
      <c r="AT262" s="129" t="s">
        <v>73</v>
      </c>
      <c r="AU262" s="129" t="s">
        <v>82</v>
      </c>
      <c r="AY262" s="122" t="s">
        <v>161</v>
      </c>
      <c r="BK262" s="130">
        <f>SUM(BK263:BK275)</f>
        <v>0</v>
      </c>
    </row>
    <row r="263" spans="2:65" s="1" customFormat="1" ht="33" customHeight="1">
      <c r="B263" s="32"/>
      <c r="C263" s="133" t="s">
        <v>371</v>
      </c>
      <c r="D263" s="133" t="s">
        <v>164</v>
      </c>
      <c r="E263" s="134" t="s">
        <v>372</v>
      </c>
      <c r="F263" s="135" t="s">
        <v>373</v>
      </c>
      <c r="G263" s="136" t="s">
        <v>167</v>
      </c>
      <c r="H263" s="137">
        <v>2.4</v>
      </c>
      <c r="I263" s="138"/>
      <c r="J263" s="139">
        <f>ROUND(I263*H263,2)</f>
        <v>0</v>
      </c>
      <c r="K263" s="135" t="s">
        <v>168</v>
      </c>
      <c r="L263" s="32"/>
      <c r="M263" s="140" t="s">
        <v>1</v>
      </c>
      <c r="N263" s="141" t="s">
        <v>39</v>
      </c>
      <c r="P263" s="142">
        <f>O263*H263</f>
        <v>0</v>
      </c>
      <c r="Q263" s="142">
        <v>1.355E-2</v>
      </c>
      <c r="R263" s="142">
        <f>Q263*H263</f>
        <v>3.252E-2</v>
      </c>
      <c r="S263" s="142">
        <v>0</v>
      </c>
      <c r="T263" s="143">
        <f>S263*H263</f>
        <v>0</v>
      </c>
      <c r="AR263" s="144" t="s">
        <v>263</v>
      </c>
      <c r="AT263" s="144" t="s">
        <v>164</v>
      </c>
      <c r="AU263" s="144" t="s">
        <v>84</v>
      </c>
      <c r="AY263" s="17" t="s">
        <v>161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82</v>
      </c>
      <c r="BK263" s="145">
        <f>ROUND(I263*H263,2)</f>
        <v>0</v>
      </c>
      <c r="BL263" s="17" t="s">
        <v>263</v>
      </c>
      <c r="BM263" s="144" t="s">
        <v>374</v>
      </c>
    </row>
    <row r="264" spans="2:65" s="1" customFormat="1" ht="39">
      <c r="B264" s="32"/>
      <c r="D264" s="146" t="s">
        <v>171</v>
      </c>
      <c r="F264" s="147" t="s">
        <v>375</v>
      </c>
      <c r="I264" s="148"/>
      <c r="L264" s="32"/>
      <c r="M264" s="149"/>
      <c r="T264" s="56"/>
      <c r="AT264" s="17" t="s">
        <v>171</v>
      </c>
      <c r="AU264" s="17" t="s">
        <v>84</v>
      </c>
    </row>
    <row r="265" spans="2:65" s="12" customFormat="1" ht="11.25">
      <c r="B265" s="150"/>
      <c r="D265" s="146" t="s">
        <v>173</v>
      </c>
      <c r="E265" s="151" t="s">
        <v>1</v>
      </c>
      <c r="F265" s="152" t="s">
        <v>174</v>
      </c>
      <c r="H265" s="151" t="s">
        <v>1</v>
      </c>
      <c r="I265" s="153"/>
      <c r="L265" s="150"/>
      <c r="M265" s="154"/>
      <c r="T265" s="155"/>
      <c r="AT265" s="151" t="s">
        <v>173</v>
      </c>
      <c r="AU265" s="151" t="s">
        <v>84</v>
      </c>
      <c r="AV265" s="12" t="s">
        <v>82</v>
      </c>
      <c r="AW265" s="12" t="s">
        <v>31</v>
      </c>
      <c r="AX265" s="12" t="s">
        <v>74</v>
      </c>
      <c r="AY265" s="151" t="s">
        <v>161</v>
      </c>
    </row>
    <row r="266" spans="2:65" s="13" customFormat="1" ht="11.25">
      <c r="B266" s="156"/>
      <c r="D266" s="146" t="s">
        <v>173</v>
      </c>
      <c r="E266" s="157" t="s">
        <v>1</v>
      </c>
      <c r="F266" s="158" t="s">
        <v>376</v>
      </c>
      <c r="H266" s="159">
        <v>2.4</v>
      </c>
      <c r="I266" s="160"/>
      <c r="L266" s="156"/>
      <c r="M266" s="161"/>
      <c r="T266" s="162"/>
      <c r="AT266" s="157" t="s">
        <v>173</v>
      </c>
      <c r="AU266" s="157" t="s">
        <v>84</v>
      </c>
      <c r="AV266" s="13" t="s">
        <v>84</v>
      </c>
      <c r="AW266" s="13" t="s">
        <v>31</v>
      </c>
      <c r="AX266" s="13" t="s">
        <v>74</v>
      </c>
      <c r="AY266" s="157" t="s">
        <v>161</v>
      </c>
    </row>
    <row r="267" spans="2:65" s="15" customFormat="1" ht="11.25">
      <c r="B267" s="170"/>
      <c r="D267" s="146" t="s">
        <v>173</v>
      </c>
      <c r="E267" s="171" t="s">
        <v>117</v>
      </c>
      <c r="F267" s="172" t="s">
        <v>204</v>
      </c>
      <c r="H267" s="173">
        <v>2.4</v>
      </c>
      <c r="I267" s="174"/>
      <c r="L267" s="170"/>
      <c r="M267" s="175"/>
      <c r="T267" s="176"/>
      <c r="AT267" s="171" t="s">
        <v>173</v>
      </c>
      <c r="AU267" s="171" t="s">
        <v>84</v>
      </c>
      <c r="AV267" s="15" t="s">
        <v>169</v>
      </c>
      <c r="AW267" s="15" t="s">
        <v>31</v>
      </c>
      <c r="AX267" s="15" t="s">
        <v>82</v>
      </c>
      <c r="AY267" s="171" t="s">
        <v>161</v>
      </c>
    </row>
    <row r="268" spans="2:65" s="1" customFormat="1" ht="24.2" customHeight="1">
      <c r="B268" s="32"/>
      <c r="C268" s="133" t="s">
        <v>377</v>
      </c>
      <c r="D268" s="133" t="s">
        <v>164</v>
      </c>
      <c r="E268" s="134" t="s">
        <v>378</v>
      </c>
      <c r="F268" s="135" t="s">
        <v>379</v>
      </c>
      <c r="G268" s="136" t="s">
        <v>167</v>
      </c>
      <c r="H268" s="137">
        <v>1.7250000000000001</v>
      </c>
      <c r="I268" s="138"/>
      <c r="J268" s="139">
        <f>ROUND(I268*H268,2)</f>
        <v>0</v>
      </c>
      <c r="K268" s="135" t="s">
        <v>168</v>
      </c>
      <c r="L268" s="32"/>
      <c r="M268" s="140" t="s">
        <v>1</v>
      </c>
      <c r="N268" s="141" t="s">
        <v>39</v>
      </c>
      <c r="P268" s="142">
        <f>O268*H268</f>
        <v>0</v>
      </c>
      <c r="Q268" s="142">
        <v>0</v>
      </c>
      <c r="R268" s="142">
        <f>Q268*H268</f>
        <v>0</v>
      </c>
      <c r="S268" s="142">
        <v>1.7250000000000001E-2</v>
      </c>
      <c r="T268" s="143">
        <f>S268*H268</f>
        <v>2.9756250000000005E-2</v>
      </c>
      <c r="AR268" s="144" t="s">
        <v>263</v>
      </c>
      <c r="AT268" s="144" t="s">
        <v>164</v>
      </c>
      <c r="AU268" s="144" t="s">
        <v>84</v>
      </c>
      <c r="AY268" s="17" t="s">
        <v>161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82</v>
      </c>
      <c r="BK268" s="145">
        <f>ROUND(I268*H268,2)</f>
        <v>0</v>
      </c>
      <c r="BL268" s="17" t="s">
        <v>263</v>
      </c>
      <c r="BM268" s="144" t="s">
        <v>380</v>
      </c>
    </row>
    <row r="269" spans="2:65" s="1" customFormat="1" ht="29.25">
      <c r="B269" s="32"/>
      <c r="D269" s="146" t="s">
        <v>171</v>
      </c>
      <c r="F269" s="147" t="s">
        <v>381</v>
      </c>
      <c r="I269" s="148"/>
      <c r="L269" s="32"/>
      <c r="M269" s="149"/>
      <c r="T269" s="56"/>
      <c r="AT269" s="17" t="s">
        <v>171</v>
      </c>
      <c r="AU269" s="17" t="s">
        <v>84</v>
      </c>
    </row>
    <row r="270" spans="2:65" s="12" customFormat="1" ht="11.25">
      <c r="B270" s="150"/>
      <c r="D270" s="146" t="s">
        <v>173</v>
      </c>
      <c r="E270" s="151" t="s">
        <v>1</v>
      </c>
      <c r="F270" s="152" t="s">
        <v>174</v>
      </c>
      <c r="H270" s="151" t="s">
        <v>1</v>
      </c>
      <c r="I270" s="153"/>
      <c r="L270" s="150"/>
      <c r="M270" s="154"/>
      <c r="T270" s="155"/>
      <c r="AT270" s="151" t="s">
        <v>173</v>
      </c>
      <c r="AU270" s="151" t="s">
        <v>84</v>
      </c>
      <c r="AV270" s="12" t="s">
        <v>82</v>
      </c>
      <c r="AW270" s="12" t="s">
        <v>31</v>
      </c>
      <c r="AX270" s="12" t="s">
        <v>74</v>
      </c>
      <c r="AY270" s="151" t="s">
        <v>161</v>
      </c>
    </row>
    <row r="271" spans="2:65" s="13" customFormat="1" ht="11.25">
      <c r="B271" s="156"/>
      <c r="D271" s="146" t="s">
        <v>173</v>
      </c>
      <c r="E271" s="157" t="s">
        <v>1</v>
      </c>
      <c r="F271" s="158" t="s">
        <v>382</v>
      </c>
      <c r="H271" s="159">
        <v>1.7250000000000001</v>
      </c>
      <c r="I271" s="160"/>
      <c r="L271" s="156"/>
      <c r="M271" s="161"/>
      <c r="T271" s="162"/>
      <c r="AT271" s="157" t="s">
        <v>173</v>
      </c>
      <c r="AU271" s="157" t="s">
        <v>84</v>
      </c>
      <c r="AV271" s="13" t="s">
        <v>84</v>
      </c>
      <c r="AW271" s="13" t="s">
        <v>31</v>
      </c>
      <c r="AX271" s="13" t="s">
        <v>82</v>
      </c>
      <c r="AY271" s="157" t="s">
        <v>161</v>
      </c>
    </row>
    <row r="272" spans="2:65" s="1" customFormat="1" ht="24.2" customHeight="1">
      <c r="B272" s="32"/>
      <c r="C272" s="133" t="s">
        <v>383</v>
      </c>
      <c r="D272" s="133" t="s">
        <v>164</v>
      </c>
      <c r="E272" s="134" t="s">
        <v>384</v>
      </c>
      <c r="F272" s="135" t="s">
        <v>385</v>
      </c>
      <c r="G272" s="136" t="s">
        <v>322</v>
      </c>
      <c r="H272" s="137">
        <v>3.3000000000000002E-2</v>
      </c>
      <c r="I272" s="138"/>
      <c r="J272" s="139">
        <f>ROUND(I272*H272,2)</f>
        <v>0</v>
      </c>
      <c r="K272" s="135" t="s">
        <v>168</v>
      </c>
      <c r="L272" s="32"/>
      <c r="M272" s="140" t="s">
        <v>1</v>
      </c>
      <c r="N272" s="141" t="s">
        <v>39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263</v>
      </c>
      <c r="AT272" s="144" t="s">
        <v>164</v>
      </c>
      <c r="AU272" s="144" t="s">
        <v>84</v>
      </c>
      <c r="AY272" s="17" t="s">
        <v>161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82</v>
      </c>
      <c r="BK272" s="145">
        <f>ROUND(I272*H272,2)</f>
        <v>0</v>
      </c>
      <c r="BL272" s="17" t="s">
        <v>263</v>
      </c>
      <c r="BM272" s="144" t="s">
        <v>386</v>
      </c>
    </row>
    <row r="273" spans="2:65" s="1" customFormat="1" ht="39">
      <c r="B273" s="32"/>
      <c r="D273" s="146" t="s">
        <v>171</v>
      </c>
      <c r="F273" s="147" t="s">
        <v>387</v>
      </c>
      <c r="I273" s="148"/>
      <c r="L273" s="32"/>
      <c r="M273" s="149"/>
      <c r="T273" s="56"/>
      <c r="AT273" s="17" t="s">
        <v>171</v>
      </c>
      <c r="AU273" s="17" t="s">
        <v>84</v>
      </c>
    </row>
    <row r="274" spans="2:65" s="1" customFormat="1" ht="24.2" customHeight="1">
      <c r="B274" s="32"/>
      <c r="C274" s="133" t="s">
        <v>388</v>
      </c>
      <c r="D274" s="133" t="s">
        <v>164</v>
      </c>
      <c r="E274" s="134" t="s">
        <v>389</v>
      </c>
      <c r="F274" s="135" t="s">
        <v>390</v>
      </c>
      <c r="G274" s="136" t="s">
        <v>322</v>
      </c>
      <c r="H274" s="137">
        <v>3.3000000000000002E-2</v>
      </c>
      <c r="I274" s="138"/>
      <c r="J274" s="139">
        <f>ROUND(I274*H274,2)</f>
        <v>0</v>
      </c>
      <c r="K274" s="135" t="s">
        <v>168</v>
      </c>
      <c r="L274" s="32"/>
      <c r="M274" s="140" t="s">
        <v>1</v>
      </c>
      <c r="N274" s="141" t="s">
        <v>39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263</v>
      </c>
      <c r="AT274" s="144" t="s">
        <v>164</v>
      </c>
      <c r="AU274" s="144" t="s">
        <v>84</v>
      </c>
      <c r="AY274" s="17" t="s">
        <v>161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82</v>
      </c>
      <c r="BK274" s="145">
        <f>ROUND(I274*H274,2)</f>
        <v>0</v>
      </c>
      <c r="BL274" s="17" t="s">
        <v>263</v>
      </c>
      <c r="BM274" s="144" t="s">
        <v>391</v>
      </c>
    </row>
    <row r="275" spans="2:65" s="1" customFormat="1" ht="39">
      <c r="B275" s="32"/>
      <c r="D275" s="146" t="s">
        <v>171</v>
      </c>
      <c r="F275" s="147" t="s">
        <v>392</v>
      </c>
      <c r="I275" s="148"/>
      <c r="L275" s="32"/>
      <c r="M275" s="149"/>
      <c r="T275" s="56"/>
      <c r="AT275" s="17" t="s">
        <v>171</v>
      </c>
      <c r="AU275" s="17" t="s">
        <v>84</v>
      </c>
    </row>
    <row r="276" spans="2:65" s="11" customFormat="1" ht="22.9" customHeight="1">
      <c r="B276" s="121"/>
      <c r="D276" s="122" t="s">
        <v>73</v>
      </c>
      <c r="E276" s="131" t="s">
        <v>393</v>
      </c>
      <c r="F276" s="131" t="s">
        <v>394</v>
      </c>
      <c r="I276" s="124"/>
      <c r="J276" s="132">
        <f>BK276</f>
        <v>0</v>
      </c>
      <c r="L276" s="121"/>
      <c r="M276" s="126"/>
      <c r="P276" s="127">
        <f>SUM(P277:P292)</f>
        <v>0</v>
      </c>
      <c r="R276" s="127">
        <f>SUM(R277:R292)</f>
        <v>0</v>
      </c>
      <c r="T276" s="128">
        <f>SUM(T277:T292)</f>
        <v>1.0664329499999998</v>
      </c>
      <c r="AR276" s="122" t="s">
        <v>84</v>
      </c>
      <c r="AT276" s="129" t="s">
        <v>73</v>
      </c>
      <c r="AU276" s="129" t="s">
        <v>82</v>
      </c>
      <c r="AY276" s="122" t="s">
        <v>161</v>
      </c>
      <c r="BK276" s="130">
        <f>SUM(BK277:BK292)</f>
        <v>0</v>
      </c>
    </row>
    <row r="277" spans="2:65" s="1" customFormat="1" ht="24.2" customHeight="1">
      <c r="B277" s="32"/>
      <c r="C277" s="133" t="s">
        <v>395</v>
      </c>
      <c r="D277" s="133" t="s">
        <v>164</v>
      </c>
      <c r="E277" s="134" t="s">
        <v>396</v>
      </c>
      <c r="F277" s="135" t="s">
        <v>397</v>
      </c>
      <c r="G277" s="136" t="s">
        <v>167</v>
      </c>
      <c r="H277" s="137">
        <v>43.262999999999998</v>
      </c>
      <c r="I277" s="138"/>
      <c r="J277" s="139">
        <f>ROUND(I277*H277,2)</f>
        <v>0</v>
      </c>
      <c r="K277" s="135" t="s">
        <v>168</v>
      </c>
      <c r="L277" s="32"/>
      <c r="M277" s="140" t="s">
        <v>1</v>
      </c>
      <c r="N277" s="141" t="s">
        <v>39</v>
      </c>
      <c r="P277" s="142">
        <f>O277*H277</f>
        <v>0</v>
      </c>
      <c r="Q277" s="142">
        <v>0</v>
      </c>
      <c r="R277" s="142">
        <f>Q277*H277</f>
        <v>0</v>
      </c>
      <c r="S277" s="142">
        <v>2.4649999999999998E-2</v>
      </c>
      <c r="T277" s="143">
        <f>S277*H277</f>
        <v>1.0664329499999998</v>
      </c>
      <c r="AR277" s="144" t="s">
        <v>263</v>
      </c>
      <c r="AT277" s="144" t="s">
        <v>164</v>
      </c>
      <c r="AU277" s="144" t="s">
        <v>84</v>
      </c>
      <c r="AY277" s="17" t="s">
        <v>161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82</v>
      </c>
      <c r="BK277" s="145">
        <f>ROUND(I277*H277,2)</f>
        <v>0</v>
      </c>
      <c r="BL277" s="17" t="s">
        <v>263</v>
      </c>
      <c r="BM277" s="144" t="s">
        <v>398</v>
      </c>
    </row>
    <row r="278" spans="2:65" s="1" customFormat="1" ht="11.25">
      <c r="B278" s="32"/>
      <c r="D278" s="146" t="s">
        <v>171</v>
      </c>
      <c r="F278" s="147" t="s">
        <v>399</v>
      </c>
      <c r="I278" s="148"/>
      <c r="L278" s="32"/>
      <c r="M278" s="149"/>
      <c r="T278" s="56"/>
      <c r="AT278" s="17" t="s">
        <v>171</v>
      </c>
      <c r="AU278" s="17" t="s">
        <v>84</v>
      </c>
    </row>
    <row r="279" spans="2:65" s="12" customFormat="1" ht="22.5">
      <c r="B279" s="150"/>
      <c r="D279" s="146" t="s">
        <v>173</v>
      </c>
      <c r="E279" s="151" t="s">
        <v>1</v>
      </c>
      <c r="F279" s="152" t="s">
        <v>309</v>
      </c>
      <c r="H279" s="151" t="s">
        <v>1</v>
      </c>
      <c r="I279" s="153"/>
      <c r="L279" s="150"/>
      <c r="M279" s="154"/>
      <c r="T279" s="155"/>
      <c r="AT279" s="151" t="s">
        <v>173</v>
      </c>
      <c r="AU279" s="151" t="s">
        <v>84</v>
      </c>
      <c r="AV279" s="12" t="s">
        <v>82</v>
      </c>
      <c r="AW279" s="12" t="s">
        <v>31</v>
      </c>
      <c r="AX279" s="12" t="s">
        <v>74</v>
      </c>
      <c r="AY279" s="151" t="s">
        <v>161</v>
      </c>
    </row>
    <row r="280" spans="2:65" s="13" customFormat="1" ht="22.5">
      <c r="B280" s="156"/>
      <c r="D280" s="146" t="s">
        <v>173</v>
      </c>
      <c r="E280" s="157" t="s">
        <v>1</v>
      </c>
      <c r="F280" s="158" t="s">
        <v>400</v>
      </c>
      <c r="H280" s="159">
        <v>22.742999999999999</v>
      </c>
      <c r="I280" s="160"/>
      <c r="L280" s="156"/>
      <c r="M280" s="161"/>
      <c r="T280" s="162"/>
      <c r="AT280" s="157" t="s">
        <v>173</v>
      </c>
      <c r="AU280" s="157" t="s">
        <v>84</v>
      </c>
      <c r="AV280" s="13" t="s">
        <v>84</v>
      </c>
      <c r="AW280" s="13" t="s">
        <v>31</v>
      </c>
      <c r="AX280" s="13" t="s">
        <v>74</v>
      </c>
      <c r="AY280" s="157" t="s">
        <v>161</v>
      </c>
    </row>
    <row r="281" spans="2:65" s="13" customFormat="1" ht="11.25">
      <c r="B281" s="156"/>
      <c r="D281" s="146" t="s">
        <v>173</v>
      </c>
      <c r="E281" s="157" t="s">
        <v>1</v>
      </c>
      <c r="F281" s="158" t="s">
        <v>401</v>
      </c>
      <c r="H281" s="159">
        <v>20.52</v>
      </c>
      <c r="I281" s="160"/>
      <c r="L281" s="156"/>
      <c r="M281" s="161"/>
      <c r="T281" s="162"/>
      <c r="AT281" s="157" t="s">
        <v>173</v>
      </c>
      <c r="AU281" s="157" t="s">
        <v>84</v>
      </c>
      <c r="AV281" s="13" t="s">
        <v>84</v>
      </c>
      <c r="AW281" s="13" t="s">
        <v>31</v>
      </c>
      <c r="AX281" s="13" t="s">
        <v>74</v>
      </c>
      <c r="AY281" s="157" t="s">
        <v>161</v>
      </c>
    </row>
    <row r="282" spans="2:65" s="15" customFormat="1" ht="11.25">
      <c r="B282" s="170"/>
      <c r="D282" s="146" t="s">
        <v>173</v>
      </c>
      <c r="E282" s="171" t="s">
        <v>1</v>
      </c>
      <c r="F282" s="172" t="s">
        <v>204</v>
      </c>
      <c r="H282" s="173">
        <v>43.262999999999998</v>
      </c>
      <c r="I282" s="174"/>
      <c r="L282" s="170"/>
      <c r="M282" s="175"/>
      <c r="T282" s="176"/>
      <c r="AT282" s="171" t="s">
        <v>173</v>
      </c>
      <c r="AU282" s="171" t="s">
        <v>84</v>
      </c>
      <c r="AV282" s="15" t="s">
        <v>169</v>
      </c>
      <c r="AW282" s="15" t="s">
        <v>31</v>
      </c>
      <c r="AX282" s="15" t="s">
        <v>82</v>
      </c>
      <c r="AY282" s="171" t="s">
        <v>161</v>
      </c>
    </row>
    <row r="283" spans="2:65" s="1" customFormat="1" ht="24.2" customHeight="1">
      <c r="B283" s="32"/>
      <c r="C283" s="133" t="s">
        <v>402</v>
      </c>
      <c r="D283" s="133" t="s">
        <v>164</v>
      </c>
      <c r="E283" s="134" t="s">
        <v>403</v>
      </c>
      <c r="F283" s="135" t="s">
        <v>404</v>
      </c>
      <c r="G283" s="136" t="s">
        <v>314</v>
      </c>
      <c r="H283" s="137">
        <v>1</v>
      </c>
      <c r="I283" s="138"/>
      <c r="J283" s="139">
        <f>ROUND(I283*H283,2)</f>
        <v>0</v>
      </c>
      <c r="K283" s="135" t="s">
        <v>1</v>
      </c>
      <c r="L283" s="32"/>
      <c r="M283" s="140" t="s">
        <v>1</v>
      </c>
      <c r="N283" s="141" t="s">
        <v>39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263</v>
      </c>
      <c r="AT283" s="144" t="s">
        <v>164</v>
      </c>
      <c r="AU283" s="144" t="s">
        <v>84</v>
      </c>
      <c r="AY283" s="17" t="s">
        <v>161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82</v>
      </c>
      <c r="BK283" s="145">
        <f>ROUND(I283*H283,2)</f>
        <v>0</v>
      </c>
      <c r="BL283" s="17" t="s">
        <v>263</v>
      </c>
      <c r="BM283" s="144" t="s">
        <v>405</v>
      </c>
    </row>
    <row r="284" spans="2:65" s="1" customFormat="1" ht="11.25">
      <c r="B284" s="32"/>
      <c r="D284" s="146" t="s">
        <v>171</v>
      </c>
      <c r="F284" s="147" t="s">
        <v>404</v>
      </c>
      <c r="I284" s="148"/>
      <c r="L284" s="32"/>
      <c r="M284" s="149"/>
      <c r="T284" s="56"/>
      <c r="AT284" s="17" t="s">
        <v>171</v>
      </c>
      <c r="AU284" s="17" t="s">
        <v>84</v>
      </c>
    </row>
    <row r="285" spans="2:65" s="12" customFormat="1" ht="11.25">
      <c r="B285" s="150"/>
      <c r="D285" s="146" t="s">
        <v>173</v>
      </c>
      <c r="E285" s="151" t="s">
        <v>1</v>
      </c>
      <c r="F285" s="152" t="s">
        <v>406</v>
      </c>
      <c r="H285" s="151" t="s">
        <v>1</v>
      </c>
      <c r="I285" s="153"/>
      <c r="L285" s="150"/>
      <c r="M285" s="154"/>
      <c r="T285" s="155"/>
      <c r="AT285" s="151" t="s">
        <v>173</v>
      </c>
      <c r="AU285" s="151" t="s">
        <v>84</v>
      </c>
      <c r="AV285" s="12" t="s">
        <v>82</v>
      </c>
      <c r="AW285" s="12" t="s">
        <v>31</v>
      </c>
      <c r="AX285" s="12" t="s">
        <v>74</v>
      </c>
      <c r="AY285" s="151" t="s">
        <v>161</v>
      </c>
    </row>
    <row r="286" spans="2:65" s="13" customFormat="1" ht="11.25">
      <c r="B286" s="156"/>
      <c r="D286" s="146" t="s">
        <v>173</v>
      </c>
      <c r="E286" s="157" t="s">
        <v>1</v>
      </c>
      <c r="F286" s="158" t="s">
        <v>407</v>
      </c>
      <c r="H286" s="159">
        <v>1</v>
      </c>
      <c r="I286" s="160"/>
      <c r="L286" s="156"/>
      <c r="M286" s="161"/>
      <c r="T286" s="162"/>
      <c r="AT286" s="157" t="s">
        <v>173</v>
      </c>
      <c r="AU286" s="157" t="s">
        <v>84</v>
      </c>
      <c r="AV286" s="13" t="s">
        <v>84</v>
      </c>
      <c r="AW286" s="13" t="s">
        <v>31</v>
      </c>
      <c r="AX286" s="13" t="s">
        <v>82</v>
      </c>
      <c r="AY286" s="157" t="s">
        <v>161</v>
      </c>
    </row>
    <row r="287" spans="2:65" s="1" customFormat="1" ht="16.5" customHeight="1">
      <c r="B287" s="32"/>
      <c r="C287" s="133" t="s">
        <v>408</v>
      </c>
      <c r="D287" s="133" t="s">
        <v>164</v>
      </c>
      <c r="E287" s="134" t="s">
        <v>409</v>
      </c>
      <c r="F287" s="135" t="s">
        <v>410</v>
      </c>
      <c r="G287" s="136" t="s">
        <v>314</v>
      </c>
      <c r="H287" s="137">
        <v>1</v>
      </c>
      <c r="I287" s="138"/>
      <c r="J287" s="139">
        <f>ROUND(I287*H287,2)</f>
        <v>0</v>
      </c>
      <c r="K287" s="135" t="s">
        <v>1</v>
      </c>
      <c r="L287" s="32"/>
      <c r="M287" s="140" t="s">
        <v>1</v>
      </c>
      <c r="N287" s="141" t="s">
        <v>39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263</v>
      </c>
      <c r="AT287" s="144" t="s">
        <v>164</v>
      </c>
      <c r="AU287" s="144" t="s">
        <v>84</v>
      </c>
      <c r="AY287" s="17" t="s">
        <v>161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82</v>
      </c>
      <c r="BK287" s="145">
        <f>ROUND(I287*H287,2)</f>
        <v>0</v>
      </c>
      <c r="BL287" s="17" t="s">
        <v>263</v>
      </c>
      <c r="BM287" s="144" t="s">
        <v>411</v>
      </c>
    </row>
    <row r="288" spans="2:65" s="1" customFormat="1" ht="11.25">
      <c r="B288" s="32"/>
      <c r="D288" s="146" t="s">
        <v>171</v>
      </c>
      <c r="F288" s="147" t="s">
        <v>410</v>
      </c>
      <c r="I288" s="148"/>
      <c r="L288" s="32"/>
      <c r="M288" s="149"/>
      <c r="T288" s="56"/>
      <c r="AT288" s="17" t="s">
        <v>171</v>
      </c>
      <c r="AU288" s="17" t="s">
        <v>84</v>
      </c>
    </row>
    <row r="289" spans="2:65" s="12" customFormat="1" ht="11.25">
      <c r="B289" s="150"/>
      <c r="D289" s="146" t="s">
        <v>173</v>
      </c>
      <c r="E289" s="151" t="s">
        <v>1</v>
      </c>
      <c r="F289" s="152" t="s">
        <v>406</v>
      </c>
      <c r="H289" s="151" t="s">
        <v>1</v>
      </c>
      <c r="I289" s="153"/>
      <c r="L289" s="150"/>
      <c r="M289" s="154"/>
      <c r="T289" s="155"/>
      <c r="AT289" s="151" t="s">
        <v>173</v>
      </c>
      <c r="AU289" s="151" t="s">
        <v>84</v>
      </c>
      <c r="AV289" s="12" t="s">
        <v>82</v>
      </c>
      <c r="AW289" s="12" t="s">
        <v>31</v>
      </c>
      <c r="AX289" s="12" t="s">
        <v>74</v>
      </c>
      <c r="AY289" s="151" t="s">
        <v>161</v>
      </c>
    </row>
    <row r="290" spans="2:65" s="13" customFormat="1" ht="11.25">
      <c r="B290" s="156"/>
      <c r="D290" s="146" t="s">
        <v>173</v>
      </c>
      <c r="E290" s="157" t="s">
        <v>1</v>
      </c>
      <c r="F290" s="158" t="s">
        <v>412</v>
      </c>
      <c r="H290" s="159">
        <v>1</v>
      </c>
      <c r="I290" s="160"/>
      <c r="L290" s="156"/>
      <c r="M290" s="161"/>
      <c r="T290" s="162"/>
      <c r="AT290" s="157" t="s">
        <v>173</v>
      </c>
      <c r="AU290" s="157" t="s">
        <v>84</v>
      </c>
      <c r="AV290" s="13" t="s">
        <v>84</v>
      </c>
      <c r="AW290" s="13" t="s">
        <v>31</v>
      </c>
      <c r="AX290" s="13" t="s">
        <v>82</v>
      </c>
      <c r="AY290" s="157" t="s">
        <v>161</v>
      </c>
    </row>
    <row r="291" spans="2:65" s="1" customFormat="1" ht="24.2" customHeight="1">
      <c r="B291" s="32"/>
      <c r="C291" s="133" t="s">
        <v>413</v>
      </c>
      <c r="D291" s="133" t="s">
        <v>164</v>
      </c>
      <c r="E291" s="134" t="s">
        <v>414</v>
      </c>
      <c r="F291" s="135" t="s">
        <v>415</v>
      </c>
      <c r="G291" s="136" t="s">
        <v>416</v>
      </c>
      <c r="H291" s="177"/>
      <c r="I291" s="138"/>
      <c r="J291" s="139">
        <f>ROUND(I291*H291,2)</f>
        <v>0</v>
      </c>
      <c r="K291" s="135" t="s">
        <v>168</v>
      </c>
      <c r="L291" s="32"/>
      <c r="M291" s="140" t="s">
        <v>1</v>
      </c>
      <c r="N291" s="141" t="s">
        <v>39</v>
      </c>
      <c r="P291" s="142">
        <f>O291*H291</f>
        <v>0</v>
      </c>
      <c r="Q291" s="142">
        <v>0</v>
      </c>
      <c r="R291" s="142">
        <f>Q291*H291</f>
        <v>0</v>
      </c>
      <c r="S291" s="142">
        <v>0</v>
      </c>
      <c r="T291" s="143">
        <f>S291*H291</f>
        <v>0</v>
      </c>
      <c r="AR291" s="144" t="s">
        <v>263</v>
      </c>
      <c r="AT291" s="144" t="s">
        <v>164</v>
      </c>
      <c r="AU291" s="144" t="s">
        <v>84</v>
      </c>
      <c r="AY291" s="17" t="s">
        <v>161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82</v>
      </c>
      <c r="BK291" s="145">
        <f>ROUND(I291*H291,2)</f>
        <v>0</v>
      </c>
      <c r="BL291" s="17" t="s">
        <v>263</v>
      </c>
      <c r="BM291" s="144" t="s">
        <v>417</v>
      </c>
    </row>
    <row r="292" spans="2:65" s="1" customFormat="1" ht="29.25">
      <c r="B292" s="32"/>
      <c r="D292" s="146" t="s">
        <v>171</v>
      </c>
      <c r="F292" s="147" t="s">
        <v>418</v>
      </c>
      <c r="I292" s="148"/>
      <c r="L292" s="32"/>
      <c r="M292" s="149"/>
      <c r="T292" s="56"/>
      <c r="AT292" s="17" t="s">
        <v>171</v>
      </c>
      <c r="AU292" s="17" t="s">
        <v>84</v>
      </c>
    </row>
    <row r="293" spans="2:65" s="11" customFormat="1" ht="22.9" customHeight="1">
      <c r="B293" s="121"/>
      <c r="D293" s="122" t="s">
        <v>73</v>
      </c>
      <c r="E293" s="131" t="s">
        <v>419</v>
      </c>
      <c r="F293" s="131" t="s">
        <v>420</v>
      </c>
      <c r="I293" s="124"/>
      <c r="J293" s="132">
        <f>BK293</f>
        <v>0</v>
      </c>
      <c r="L293" s="121"/>
      <c r="M293" s="126"/>
      <c r="P293" s="127">
        <f>SUM(P294:P335)</f>
        <v>0</v>
      </c>
      <c r="R293" s="127">
        <f>SUM(R294:R335)</f>
        <v>9.3182999999999988E-2</v>
      </c>
      <c r="T293" s="128">
        <f>SUM(T294:T335)</f>
        <v>14.909627800000001</v>
      </c>
      <c r="AR293" s="122" t="s">
        <v>84</v>
      </c>
      <c r="AT293" s="129" t="s">
        <v>73</v>
      </c>
      <c r="AU293" s="129" t="s">
        <v>82</v>
      </c>
      <c r="AY293" s="122" t="s">
        <v>161</v>
      </c>
      <c r="BK293" s="130">
        <f>SUM(BK294:BK335)</f>
        <v>0</v>
      </c>
    </row>
    <row r="294" spans="2:65" s="1" customFormat="1" ht="16.5" customHeight="1">
      <c r="B294" s="32"/>
      <c r="C294" s="133" t="s">
        <v>421</v>
      </c>
      <c r="D294" s="133" t="s">
        <v>164</v>
      </c>
      <c r="E294" s="134" t="s">
        <v>422</v>
      </c>
      <c r="F294" s="135" t="s">
        <v>423</v>
      </c>
      <c r="G294" s="136" t="s">
        <v>167</v>
      </c>
      <c r="H294" s="137">
        <v>2.67</v>
      </c>
      <c r="I294" s="138"/>
      <c r="J294" s="139">
        <f>ROUND(I294*H294,2)</f>
        <v>0</v>
      </c>
      <c r="K294" s="135" t="s">
        <v>168</v>
      </c>
      <c r="L294" s="32"/>
      <c r="M294" s="140" t="s">
        <v>1</v>
      </c>
      <c r="N294" s="141" t="s">
        <v>39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263</v>
      </c>
      <c r="AT294" s="144" t="s">
        <v>164</v>
      </c>
      <c r="AU294" s="144" t="s">
        <v>84</v>
      </c>
      <c r="AY294" s="17" t="s">
        <v>161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82</v>
      </c>
      <c r="BK294" s="145">
        <f>ROUND(I294*H294,2)</f>
        <v>0</v>
      </c>
      <c r="BL294" s="17" t="s">
        <v>263</v>
      </c>
      <c r="BM294" s="144" t="s">
        <v>424</v>
      </c>
    </row>
    <row r="295" spans="2:65" s="1" customFormat="1" ht="11.25">
      <c r="B295" s="32"/>
      <c r="D295" s="146" t="s">
        <v>171</v>
      </c>
      <c r="F295" s="147" t="s">
        <v>425</v>
      </c>
      <c r="I295" s="148"/>
      <c r="L295" s="32"/>
      <c r="M295" s="149"/>
      <c r="T295" s="56"/>
      <c r="AT295" s="17" t="s">
        <v>171</v>
      </c>
      <c r="AU295" s="17" t="s">
        <v>84</v>
      </c>
    </row>
    <row r="296" spans="2:65" s="13" customFormat="1" ht="11.25">
      <c r="B296" s="156"/>
      <c r="D296" s="146" t="s">
        <v>173</v>
      </c>
      <c r="E296" s="157" t="s">
        <v>1</v>
      </c>
      <c r="F296" s="158" t="s">
        <v>105</v>
      </c>
      <c r="H296" s="159">
        <v>2.67</v>
      </c>
      <c r="I296" s="160"/>
      <c r="L296" s="156"/>
      <c r="M296" s="161"/>
      <c r="T296" s="162"/>
      <c r="AT296" s="157" t="s">
        <v>173</v>
      </c>
      <c r="AU296" s="157" t="s">
        <v>84</v>
      </c>
      <c r="AV296" s="13" t="s">
        <v>84</v>
      </c>
      <c r="AW296" s="13" t="s">
        <v>31</v>
      </c>
      <c r="AX296" s="13" t="s">
        <v>82</v>
      </c>
      <c r="AY296" s="157" t="s">
        <v>161</v>
      </c>
    </row>
    <row r="297" spans="2:65" s="1" customFormat="1" ht="24.2" customHeight="1">
      <c r="B297" s="32"/>
      <c r="C297" s="133" t="s">
        <v>426</v>
      </c>
      <c r="D297" s="133" t="s">
        <v>164</v>
      </c>
      <c r="E297" s="134" t="s">
        <v>427</v>
      </c>
      <c r="F297" s="135" t="s">
        <v>428</v>
      </c>
      <c r="G297" s="136" t="s">
        <v>167</v>
      </c>
      <c r="H297" s="137">
        <v>2.67</v>
      </c>
      <c r="I297" s="138"/>
      <c r="J297" s="139">
        <f>ROUND(I297*H297,2)</f>
        <v>0</v>
      </c>
      <c r="K297" s="135" t="s">
        <v>168</v>
      </c>
      <c r="L297" s="32"/>
      <c r="M297" s="140" t="s">
        <v>1</v>
      </c>
      <c r="N297" s="141" t="s">
        <v>39</v>
      </c>
      <c r="P297" s="142">
        <f>O297*H297</f>
        <v>0</v>
      </c>
      <c r="Q297" s="142">
        <v>7.5799999999999999E-3</v>
      </c>
      <c r="R297" s="142">
        <f>Q297*H297</f>
        <v>2.0238599999999999E-2</v>
      </c>
      <c r="S297" s="142">
        <v>0</v>
      </c>
      <c r="T297" s="143">
        <f>S297*H297</f>
        <v>0</v>
      </c>
      <c r="AR297" s="144" t="s">
        <v>263</v>
      </c>
      <c r="AT297" s="144" t="s">
        <v>164</v>
      </c>
      <c r="AU297" s="144" t="s">
        <v>84</v>
      </c>
      <c r="AY297" s="17" t="s">
        <v>161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82</v>
      </c>
      <c r="BK297" s="145">
        <f>ROUND(I297*H297,2)</f>
        <v>0</v>
      </c>
      <c r="BL297" s="17" t="s">
        <v>263</v>
      </c>
      <c r="BM297" s="144" t="s">
        <v>429</v>
      </c>
    </row>
    <row r="298" spans="2:65" s="1" customFormat="1" ht="19.5">
      <c r="B298" s="32"/>
      <c r="D298" s="146" t="s">
        <v>171</v>
      </c>
      <c r="F298" s="147" t="s">
        <v>430</v>
      </c>
      <c r="I298" s="148"/>
      <c r="L298" s="32"/>
      <c r="M298" s="149"/>
      <c r="T298" s="56"/>
      <c r="AT298" s="17" t="s">
        <v>171</v>
      </c>
      <c r="AU298" s="17" t="s">
        <v>84</v>
      </c>
    </row>
    <row r="299" spans="2:65" s="13" customFormat="1" ht="11.25">
      <c r="B299" s="156"/>
      <c r="D299" s="146" t="s">
        <v>173</v>
      </c>
      <c r="E299" s="157" t="s">
        <v>1</v>
      </c>
      <c r="F299" s="158" t="s">
        <v>105</v>
      </c>
      <c r="H299" s="159">
        <v>2.67</v>
      </c>
      <c r="I299" s="160"/>
      <c r="L299" s="156"/>
      <c r="M299" s="161"/>
      <c r="T299" s="162"/>
      <c r="AT299" s="157" t="s">
        <v>173</v>
      </c>
      <c r="AU299" s="157" t="s">
        <v>84</v>
      </c>
      <c r="AV299" s="13" t="s">
        <v>84</v>
      </c>
      <c r="AW299" s="13" t="s">
        <v>31</v>
      </c>
      <c r="AX299" s="13" t="s">
        <v>82</v>
      </c>
      <c r="AY299" s="157" t="s">
        <v>161</v>
      </c>
    </row>
    <row r="300" spans="2:65" s="1" customFormat="1" ht="24.2" customHeight="1">
      <c r="B300" s="32"/>
      <c r="C300" s="133" t="s">
        <v>431</v>
      </c>
      <c r="D300" s="133" t="s">
        <v>164</v>
      </c>
      <c r="E300" s="134" t="s">
        <v>432</v>
      </c>
      <c r="F300" s="135" t="s">
        <v>433</v>
      </c>
      <c r="G300" s="136" t="s">
        <v>178</v>
      </c>
      <c r="H300" s="137">
        <v>43.83</v>
      </c>
      <c r="I300" s="138"/>
      <c r="J300" s="139">
        <f>ROUND(I300*H300,2)</f>
        <v>0</v>
      </c>
      <c r="K300" s="135" t="s">
        <v>168</v>
      </c>
      <c r="L300" s="32"/>
      <c r="M300" s="140" t="s">
        <v>1</v>
      </c>
      <c r="N300" s="141" t="s">
        <v>39</v>
      </c>
      <c r="P300" s="142">
        <f>O300*H300</f>
        <v>0</v>
      </c>
      <c r="Q300" s="142">
        <v>0</v>
      </c>
      <c r="R300" s="142">
        <f>Q300*H300</f>
        <v>0</v>
      </c>
      <c r="S300" s="142">
        <v>1.174E-2</v>
      </c>
      <c r="T300" s="143">
        <f>S300*H300</f>
        <v>0.51456420000000003</v>
      </c>
      <c r="AR300" s="144" t="s">
        <v>263</v>
      </c>
      <c r="AT300" s="144" t="s">
        <v>164</v>
      </c>
      <c r="AU300" s="144" t="s">
        <v>84</v>
      </c>
      <c r="AY300" s="17" t="s">
        <v>161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82</v>
      </c>
      <c r="BK300" s="145">
        <f>ROUND(I300*H300,2)</f>
        <v>0</v>
      </c>
      <c r="BL300" s="17" t="s">
        <v>263</v>
      </c>
      <c r="BM300" s="144" t="s">
        <v>434</v>
      </c>
    </row>
    <row r="301" spans="2:65" s="1" customFormat="1" ht="19.5">
      <c r="B301" s="32"/>
      <c r="D301" s="146" t="s">
        <v>171</v>
      </c>
      <c r="F301" s="147" t="s">
        <v>433</v>
      </c>
      <c r="I301" s="148"/>
      <c r="L301" s="32"/>
      <c r="M301" s="149"/>
      <c r="T301" s="56"/>
      <c r="AT301" s="17" t="s">
        <v>171</v>
      </c>
      <c r="AU301" s="17" t="s">
        <v>84</v>
      </c>
    </row>
    <row r="302" spans="2:65" s="12" customFormat="1" ht="33.75">
      <c r="B302" s="150"/>
      <c r="D302" s="146" t="s">
        <v>173</v>
      </c>
      <c r="E302" s="151" t="s">
        <v>1</v>
      </c>
      <c r="F302" s="152" t="s">
        <v>435</v>
      </c>
      <c r="H302" s="151" t="s">
        <v>1</v>
      </c>
      <c r="I302" s="153"/>
      <c r="L302" s="150"/>
      <c r="M302" s="154"/>
      <c r="T302" s="155"/>
      <c r="AT302" s="151" t="s">
        <v>173</v>
      </c>
      <c r="AU302" s="151" t="s">
        <v>84</v>
      </c>
      <c r="AV302" s="12" t="s">
        <v>82</v>
      </c>
      <c r="AW302" s="12" t="s">
        <v>31</v>
      </c>
      <c r="AX302" s="12" t="s">
        <v>74</v>
      </c>
      <c r="AY302" s="151" t="s">
        <v>161</v>
      </c>
    </row>
    <row r="303" spans="2:65" s="13" customFormat="1" ht="11.25">
      <c r="B303" s="156"/>
      <c r="D303" s="146" t="s">
        <v>173</v>
      </c>
      <c r="E303" s="157" t="s">
        <v>1</v>
      </c>
      <c r="F303" s="158" t="s">
        <v>436</v>
      </c>
      <c r="H303" s="159">
        <v>20.3</v>
      </c>
      <c r="I303" s="160"/>
      <c r="L303" s="156"/>
      <c r="M303" s="161"/>
      <c r="T303" s="162"/>
      <c r="AT303" s="157" t="s">
        <v>173</v>
      </c>
      <c r="AU303" s="157" t="s">
        <v>84</v>
      </c>
      <c r="AV303" s="13" t="s">
        <v>84</v>
      </c>
      <c r="AW303" s="13" t="s">
        <v>31</v>
      </c>
      <c r="AX303" s="13" t="s">
        <v>74</v>
      </c>
      <c r="AY303" s="157" t="s">
        <v>161</v>
      </c>
    </row>
    <row r="304" spans="2:65" s="13" customFormat="1" ht="11.25">
      <c r="B304" s="156"/>
      <c r="D304" s="146" t="s">
        <v>173</v>
      </c>
      <c r="E304" s="157" t="s">
        <v>1</v>
      </c>
      <c r="F304" s="158" t="s">
        <v>437</v>
      </c>
      <c r="H304" s="159">
        <v>14.83</v>
      </c>
      <c r="I304" s="160"/>
      <c r="L304" s="156"/>
      <c r="M304" s="161"/>
      <c r="T304" s="162"/>
      <c r="AT304" s="157" t="s">
        <v>173</v>
      </c>
      <c r="AU304" s="157" t="s">
        <v>84</v>
      </c>
      <c r="AV304" s="13" t="s">
        <v>84</v>
      </c>
      <c r="AW304" s="13" t="s">
        <v>31</v>
      </c>
      <c r="AX304" s="13" t="s">
        <v>74</v>
      </c>
      <c r="AY304" s="157" t="s">
        <v>161</v>
      </c>
    </row>
    <row r="305" spans="2:65" s="13" customFormat="1" ht="11.25">
      <c r="B305" s="156"/>
      <c r="D305" s="146" t="s">
        <v>173</v>
      </c>
      <c r="E305" s="157" t="s">
        <v>1</v>
      </c>
      <c r="F305" s="158" t="s">
        <v>438</v>
      </c>
      <c r="H305" s="159">
        <v>8.6999999999999993</v>
      </c>
      <c r="I305" s="160"/>
      <c r="L305" s="156"/>
      <c r="M305" s="161"/>
      <c r="T305" s="162"/>
      <c r="AT305" s="157" t="s">
        <v>173</v>
      </c>
      <c r="AU305" s="157" t="s">
        <v>84</v>
      </c>
      <c r="AV305" s="13" t="s">
        <v>84</v>
      </c>
      <c r="AW305" s="13" t="s">
        <v>31</v>
      </c>
      <c r="AX305" s="13" t="s">
        <v>74</v>
      </c>
      <c r="AY305" s="157" t="s">
        <v>161</v>
      </c>
    </row>
    <row r="306" spans="2:65" s="15" customFormat="1" ht="11.25">
      <c r="B306" s="170"/>
      <c r="D306" s="146" t="s">
        <v>173</v>
      </c>
      <c r="E306" s="171" t="s">
        <v>1</v>
      </c>
      <c r="F306" s="172" t="s">
        <v>204</v>
      </c>
      <c r="H306" s="173">
        <v>43.83</v>
      </c>
      <c r="I306" s="174"/>
      <c r="L306" s="170"/>
      <c r="M306" s="175"/>
      <c r="T306" s="176"/>
      <c r="AT306" s="171" t="s">
        <v>173</v>
      </c>
      <c r="AU306" s="171" t="s">
        <v>84</v>
      </c>
      <c r="AV306" s="15" t="s">
        <v>169</v>
      </c>
      <c r="AW306" s="15" t="s">
        <v>31</v>
      </c>
      <c r="AX306" s="15" t="s">
        <v>82</v>
      </c>
      <c r="AY306" s="171" t="s">
        <v>161</v>
      </c>
    </row>
    <row r="307" spans="2:65" s="1" customFormat="1" ht="24.2" customHeight="1">
      <c r="B307" s="32"/>
      <c r="C307" s="133" t="s">
        <v>439</v>
      </c>
      <c r="D307" s="133" t="s">
        <v>164</v>
      </c>
      <c r="E307" s="134" t="s">
        <v>440</v>
      </c>
      <c r="F307" s="135" t="s">
        <v>441</v>
      </c>
      <c r="G307" s="136" t="s">
        <v>167</v>
      </c>
      <c r="H307" s="137">
        <v>173.08</v>
      </c>
      <c r="I307" s="138"/>
      <c r="J307" s="139">
        <f>ROUND(I307*H307,2)</f>
        <v>0</v>
      </c>
      <c r="K307" s="135" t="s">
        <v>168</v>
      </c>
      <c r="L307" s="32"/>
      <c r="M307" s="140" t="s">
        <v>1</v>
      </c>
      <c r="N307" s="141" t="s">
        <v>39</v>
      </c>
      <c r="P307" s="142">
        <f>O307*H307</f>
        <v>0</v>
      </c>
      <c r="Q307" s="142">
        <v>0</v>
      </c>
      <c r="R307" s="142">
        <f>Q307*H307</f>
        <v>0</v>
      </c>
      <c r="S307" s="142">
        <v>8.3169999999999994E-2</v>
      </c>
      <c r="T307" s="143">
        <f>S307*H307</f>
        <v>14.3950636</v>
      </c>
      <c r="AR307" s="144" t="s">
        <v>263</v>
      </c>
      <c r="AT307" s="144" t="s">
        <v>164</v>
      </c>
      <c r="AU307" s="144" t="s">
        <v>84</v>
      </c>
      <c r="AY307" s="17" t="s">
        <v>161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82</v>
      </c>
      <c r="BK307" s="145">
        <f>ROUND(I307*H307,2)</f>
        <v>0</v>
      </c>
      <c r="BL307" s="17" t="s">
        <v>263</v>
      </c>
      <c r="BM307" s="144" t="s">
        <v>442</v>
      </c>
    </row>
    <row r="308" spans="2:65" s="1" customFormat="1" ht="11.25">
      <c r="B308" s="32"/>
      <c r="D308" s="146" t="s">
        <v>171</v>
      </c>
      <c r="F308" s="147" t="s">
        <v>441</v>
      </c>
      <c r="I308" s="148"/>
      <c r="L308" s="32"/>
      <c r="M308" s="149"/>
      <c r="T308" s="56"/>
      <c r="AT308" s="17" t="s">
        <v>171</v>
      </c>
      <c r="AU308" s="17" t="s">
        <v>84</v>
      </c>
    </row>
    <row r="309" spans="2:65" s="12" customFormat="1" ht="33.75">
      <c r="B309" s="150"/>
      <c r="D309" s="146" t="s">
        <v>173</v>
      </c>
      <c r="E309" s="151" t="s">
        <v>1</v>
      </c>
      <c r="F309" s="152" t="s">
        <v>435</v>
      </c>
      <c r="H309" s="151" t="s">
        <v>1</v>
      </c>
      <c r="I309" s="153"/>
      <c r="L309" s="150"/>
      <c r="M309" s="154"/>
      <c r="T309" s="155"/>
      <c r="AT309" s="151" t="s">
        <v>173</v>
      </c>
      <c r="AU309" s="151" t="s">
        <v>84</v>
      </c>
      <c r="AV309" s="12" t="s">
        <v>82</v>
      </c>
      <c r="AW309" s="12" t="s">
        <v>31</v>
      </c>
      <c r="AX309" s="12" t="s">
        <v>74</v>
      </c>
      <c r="AY309" s="151" t="s">
        <v>161</v>
      </c>
    </row>
    <row r="310" spans="2:65" s="13" customFormat="1" ht="11.25">
      <c r="B310" s="156"/>
      <c r="D310" s="146" t="s">
        <v>173</v>
      </c>
      <c r="E310" s="157" t="s">
        <v>1</v>
      </c>
      <c r="F310" s="158" t="s">
        <v>443</v>
      </c>
      <c r="H310" s="159">
        <v>79.52</v>
      </c>
      <c r="I310" s="160"/>
      <c r="L310" s="156"/>
      <c r="M310" s="161"/>
      <c r="T310" s="162"/>
      <c r="AT310" s="157" t="s">
        <v>173</v>
      </c>
      <c r="AU310" s="157" t="s">
        <v>84</v>
      </c>
      <c r="AV310" s="13" t="s">
        <v>84</v>
      </c>
      <c r="AW310" s="13" t="s">
        <v>31</v>
      </c>
      <c r="AX310" s="13" t="s">
        <v>74</v>
      </c>
      <c r="AY310" s="157" t="s">
        <v>161</v>
      </c>
    </row>
    <row r="311" spans="2:65" s="13" customFormat="1" ht="11.25">
      <c r="B311" s="156"/>
      <c r="D311" s="146" t="s">
        <v>173</v>
      </c>
      <c r="E311" s="157" t="s">
        <v>1</v>
      </c>
      <c r="F311" s="158" t="s">
        <v>444</v>
      </c>
      <c r="H311" s="159">
        <v>87.35</v>
      </c>
      <c r="I311" s="160"/>
      <c r="L311" s="156"/>
      <c r="M311" s="161"/>
      <c r="T311" s="162"/>
      <c r="AT311" s="157" t="s">
        <v>173</v>
      </c>
      <c r="AU311" s="157" t="s">
        <v>84</v>
      </c>
      <c r="AV311" s="13" t="s">
        <v>84</v>
      </c>
      <c r="AW311" s="13" t="s">
        <v>31</v>
      </c>
      <c r="AX311" s="13" t="s">
        <v>74</v>
      </c>
      <c r="AY311" s="157" t="s">
        <v>161</v>
      </c>
    </row>
    <row r="312" spans="2:65" s="13" customFormat="1" ht="11.25">
      <c r="B312" s="156"/>
      <c r="D312" s="146" t="s">
        <v>173</v>
      </c>
      <c r="E312" s="157" t="s">
        <v>1</v>
      </c>
      <c r="F312" s="158" t="s">
        <v>445</v>
      </c>
      <c r="H312" s="159">
        <v>4.62</v>
      </c>
      <c r="I312" s="160"/>
      <c r="L312" s="156"/>
      <c r="M312" s="161"/>
      <c r="T312" s="162"/>
      <c r="AT312" s="157" t="s">
        <v>173</v>
      </c>
      <c r="AU312" s="157" t="s">
        <v>84</v>
      </c>
      <c r="AV312" s="13" t="s">
        <v>84</v>
      </c>
      <c r="AW312" s="13" t="s">
        <v>31</v>
      </c>
      <c r="AX312" s="13" t="s">
        <v>74</v>
      </c>
      <c r="AY312" s="157" t="s">
        <v>161</v>
      </c>
    </row>
    <row r="313" spans="2:65" s="13" customFormat="1" ht="11.25">
      <c r="B313" s="156"/>
      <c r="D313" s="146" t="s">
        <v>173</v>
      </c>
      <c r="E313" s="157" t="s">
        <v>1</v>
      </c>
      <c r="F313" s="158" t="s">
        <v>446</v>
      </c>
      <c r="H313" s="159">
        <v>1.59</v>
      </c>
      <c r="I313" s="160"/>
      <c r="L313" s="156"/>
      <c r="M313" s="161"/>
      <c r="T313" s="162"/>
      <c r="AT313" s="157" t="s">
        <v>173</v>
      </c>
      <c r="AU313" s="157" t="s">
        <v>84</v>
      </c>
      <c r="AV313" s="13" t="s">
        <v>84</v>
      </c>
      <c r="AW313" s="13" t="s">
        <v>31</v>
      </c>
      <c r="AX313" s="13" t="s">
        <v>74</v>
      </c>
      <c r="AY313" s="157" t="s">
        <v>161</v>
      </c>
    </row>
    <row r="314" spans="2:65" s="15" customFormat="1" ht="11.25">
      <c r="B314" s="170"/>
      <c r="D314" s="146" t="s">
        <v>173</v>
      </c>
      <c r="E314" s="171" t="s">
        <v>100</v>
      </c>
      <c r="F314" s="172" t="s">
        <v>204</v>
      </c>
      <c r="H314" s="173">
        <v>173.08</v>
      </c>
      <c r="I314" s="174"/>
      <c r="L314" s="170"/>
      <c r="M314" s="175"/>
      <c r="T314" s="176"/>
      <c r="AT314" s="171" t="s">
        <v>173</v>
      </c>
      <c r="AU314" s="171" t="s">
        <v>84</v>
      </c>
      <c r="AV314" s="15" t="s">
        <v>169</v>
      </c>
      <c r="AW314" s="15" t="s">
        <v>31</v>
      </c>
      <c r="AX314" s="15" t="s">
        <v>82</v>
      </c>
      <c r="AY314" s="171" t="s">
        <v>161</v>
      </c>
    </row>
    <row r="315" spans="2:65" s="1" customFormat="1" ht="24.2" customHeight="1">
      <c r="B315" s="32"/>
      <c r="C315" s="133" t="s">
        <v>447</v>
      </c>
      <c r="D315" s="133" t="s">
        <v>164</v>
      </c>
      <c r="E315" s="134" t="s">
        <v>448</v>
      </c>
      <c r="F315" s="135" t="s">
        <v>449</v>
      </c>
      <c r="G315" s="136" t="s">
        <v>167</v>
      </c>
      <c r="H315" s="137">
        <v>2.67</v>
      </c>
      <c r="I315" s="138"/>
      <c r="J315" s="139">
        <f>ROUND(I315*H315,2)</f>
        <v>0</v>
      </c>
      <c r="K315" s="135" t="s">
        <v>168</v>
      </c>
      <c r="L315" s="32"/>
      <c r="M315" s="140" t="s">
        <v>1</v>
      </c>
      <c r="N315" s="141" t="s">
        <v>39</v>
      </c>
      <c r="P315" s="142">
        <f>O315*H315</f>
        <v>0</v>
      </c>
      <c r="Q315" s="142">
        <v>6.3E-3</v>
      </c>
      <c r="R315" s="142">
        <f>Q315*H315</f>
        <v>1.6820999999999999E-2</v>
      </c>
      <c r="S315" s="142">
        <v>0</v>
      </c>
      <c r="T315" s="143">
        <f>S315*H315</f>
        <v>0</v>
      </c>
      <c r="AR315" s="144" t="s">
        <v>263</v>
      </c>
      <c r="AT315" s="144" t="s">
        <v>164</v>
      </c>
      <c r="AU315" s="144" t="s">
        <v>84</v>
      </c>
      <c r="AY315" s="17" t="s">
        <v>161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82</v>
      </c>
      <c r="BK315" s="145">
        <f>ROUND(I315*H315,2)</f>
        <v>0</v>
      </c>
      <c r="BL315" s="17" t="s">
        <v>263</v>
      </c>
      <c r="BM315" s="144" t="s">
        <v>450</v>
      </c>
    </row>
    <row r="316" spans="2:65" s="1" customFormat="1" ht="19.5">
      <c r="B316" s="32"/>
      <c r="D316" s="146" t="s">
        <v>171</v>
      </c>
      <c r="F316" s="147" t="s">
        <v>451</v>
      </c>
      <c r="I316" s="148"/>
      <c r="L316" s="32"/>
      <c r="M316" s="149"/>
      <c r="T316" s="56"/>
      <c r="AT316" s="17" t="s">
        <v>171</v>
      </c>
      <c r="AU316" s="17" t="s">
        <v>84</v>
      </c>
    </row>
    <row r="317" spans="2:65" s="12" customFormat="1" ht="11.25">
      <c r="B317" s="150"/>
      <c r="D317" s="146" t="s">
        <v>173</v>
      </c>
      <c r="E317" s="151" t="s">
        <v>1</v>
      </c>
      <c r="F317" s="152" t="s">
        <v>174</v>
      </c>
      <c r="H317" s="151" t="s">
        <v>1</v>
      </c>
      <c r="I317" s="153"/>
      <c r="L317" s="150"/>
      <c r="M317" s="154"/>
      <c r="T317" s="155"/>
      <c r="AT317" s="151" t="s">
        <v>173</v>
      </c>
      <c r="AU317" s="151" t="s">
        <v>84</v>
      </c>
      <c r="AV317" s="12" t="s">
        <v>82</v>
      </c>
      <c r="AW317" s="12" t="s">
        <v>31</v>
      </c>
      <c r="AX317" s="12" t="s">
        <v>74</v>
      </c>
      <c r="AY317" s="151" t="s">
        <v>161</v>
      </c>
    </row>
    <row r="318" spans="2:65" s="13" customFormat="1" ht="11.25">
      <c r="B318" s="156"/>
      <c r="D318" s="146" t="s">
        <v>173</v>
      </c>
      <c r="E318" s="157" t="s">
        <v>1</v>
      </c>
      <c r="F318" s="158" t="s">
        <v>199</v>
      </c>
      <c r="H318" s="159">
        <v>2.67</v>
      </c>
      <c r="I318" s="160"/>
      <c r="L318" s="156"/>
      <c r="M318" s="161"/>
      <c r="T318" s="162"/>
      <c r="AT318" s="157" t="s">
        <v>173</v>
      </c>
      <c r="AU318" s="157" t="s">
        <v>84</v>
      </c>
      <c r="AV318" s="13" t="s">
        <v>84</v>
      </c>
      <c r="AW318" s="13" t="s">
        <v>31</v>
      </c>
      <c r="AX318" s="13" t="s">
        <v>74</v>
      </c>
      <c r="AY318" s="157" t="s">
        <v>161</v>
      </c>
    </row>
    <row r="319" spans="2:65" s="15" customFormat="1" ht="11.25">
      <c r="B319" s="170"/>
      <c r="D319" s="146" t="s">
        <v>173</v>
      </c>
      <c r="E319" s="171" t="s">
        <v>105</v>
      </c>
      <c r="F319" s="172" t="s">
        <v>204</v>
      </c>
      <c r="H319" s="173">
        <v>2.67</v>
      </c>
      <c r="I319" s="174"/>
      <c r="L319" s="170"/>
      <c r="M319" s="175"/>
      <c r="T319" s="176"/>
      <c r="AT319" s="171" t="s">
        <v>173</v>
      </c>
      <c r="AU319" s="171" t="s">
        <v>84</v>
      </c>
      <c r="AV319" s="15" t="s">
        <v>169</v>
      </c>
      <c r="AW319" s="15" t="s">
        <v>31</v>
      </c>
      <c r="AX319" s="15" t="s">
        <v>82</v>
      </c>
      <c r="AY319" s="171" t="s">
        <v>161</v>
      </c>
    </row>
    <row r="320" spans="2:65" s="1" customFormat="1" ht="24.2" customHeight="1">
      <c r="B320" s="32"/>
      <c r="C320" s="178" t="s">
        <v>452</v>
      </c>
      <c r="D320" s="178" t="s">
        <v>453</v>
      </c>
      <c r="E320" s="179" t="s">
        <v>454</v>
      </c>
      <c r="F320" s="180" t="s">
        <v>455</v>
      </c>
      <c r="G320" s="181" t="s">
        <v>167</v>
      </c>
      <c r="H320" s="182">
        <v>2.9369999999999998</v>
      </c>
      <c r="I320" s="183"/>
      <c r="J320" s="184">
        <f>ROUND(I320*H320,2)</f>
        <v>0</v>
      </c>
      <c r="K320" s="180" t="s">
        <v>168</v>
      </c>
      <c r="L320" s="185"/>
      <c r="M320" s="186" t="s">
        <v>1</v>
      </c>
      <c r="N320" s="187" t="s">
        <v>39</v>
      </c>
      <c r="P320" s="142">
        <f>O320*H320</f>
        <v>0</v>
      </c>
      <c r="Q320" s="142">
        <v>1.77E-2</v>
      </c>
      <c r="R320" s="142">
        <f>Q320*H320</f>
        <v>5.1984900000000001E-2</v>
      </c>
      <c r="S320" s="142">
        <v>0</v>
      </c>
      <c r="T320" s="143">
        <f>S320*H320</f>
        <v>0</v>
      </c>
      <c r="AR320" s="144" t="s">
        <v>363</v>
      </c>
      <c r="AT320" s="144" t="s">
        <v>453</v>
      </c>
      <c r="AU320" s="144" t="s">
        <v>84</v>
      </c>
      <c r="AY320" s="17" t="s">
        <v>161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7" t="s">
        <v>82</v>
      </c>
      <c r="BK320" s="145">
        <f>ROUND(I320*H320,2)</f>
        <v>0</v>
      </c>
      <c r="BL320" s="17" t="s">
        <v>263</v>
      </c>
      <c r="BM320" s="144" t="s">
        <v>456</v>
      </c>
    </row>
    <row r="321" spans="2:65" s="1" customFormat="1" ht="11.25">
      <c r="B321" s="32"/>
      <c r="D321" s="146" t="s">
        <v>171</v>
      </c>
      <c r="F321" s="147" t="s">
        <v>455</v>
      </c>
      <c r="I321" s="148"/>
      <c r="L321" s="32"/>
      <c r="M321" s="149"/>
      <c r="T321" s="56"/>
      <c r="AT321" s="17" t="s">
        <v>171</v>
      </c>
      <c r="AU321" s="17" t="s">
        <v>84</v>
      </c>
    </row>
    <row r="322" spans="2:65" s="13" customFormat="1" ht="11.25">
      <c r="B322" s="156"/>
      <c r="D322" s="146" t="s">
        <v>173</v>
      </c>
      <c r="F322" s="158" t="s">
        <v>457</v>
      </c>
      <c r="H322" s="159">
        <v>2.9369999999999998</v>
      </c>
      <c r="I322" s="160"/>
      <c r="L322" s="156"/>
      <c r="M322" s="161"/>
      <c r="T322" s="162"/>
      <c r="AT322" s="157" t="s">
        <v>173</v>
      </c>
      <c r="AU322" s="157" t="s">
        <v>84</v>
      </c>
      <c r="AV322" s="13" t="s">
        <v>84</v>
      </c>
      <c r="AW322" s="13" t="s">
        <v>4</v>
      </c>
      <c r="AX322" s="13" t="s">
        <v>82</v>
      </c>
      <c r="AY322" s="157" t="s">
        <v>161</v>
      </c>
    </row>
    <row r="323" spans="2:65" s="1" customFormat="1" ht="24.2" customHeight="1">
      <c r="B323" s="32"/>
      <c r="C323" s="133" t="s">
        <v>458</v>
      </c>
      <c r="D323" s="133" t="s">
        <v>164</v>
      </c>
      <c r="E323" s="134" t="s">
        <v>459</v>
      </c>
      <c r="F323" s="135" t="s">
        <v>460</v>
      </c>
      <c r="G323" s="136" t="s">
        <v>167</v>
      </c>
      <c r="H323" s="137">
        <v>2.67</v>
      </c>
      <c r="I323" s="138"/>
      <c r="J323" s="139">
        <f>ROUND(I323*H323,2)</f>
        <v>0</v>
      </c>
      <c r="K323" s="135" t="s">
        <v>168</v>
      </c>
      <c r="L323" s="32"/>
      <c r="M323" s="140" t="s">
        <v>1</v>
      </c>
      <c r="N323" s="141" t="s">
        <v>39</v>
      </c>
      <c r="P323" s="142">
        <f>O323*H323</f>
        <v>0</v>
      </c>
      <c r="Q323" s="142">
        <v>0</v>
      </c>
      <c r="R323" s="142">
        <f>Q323*H323</f>
        <v>0</v>
      </c>
      <c r="S323" s="142">
        <v>0</v>
      </c>
      <c r="T323" s="143">
        <f>S323*H323</f>
        <v>0</v>
      </c>
      <c r="AR323" s="144" t="s">
        <v>263</v>
      </c>
      <c r="AT323" s="144" t="s">
        <v>164</v>
      </c>
      <c r="AU323" s="144" t="s">
        <v>84</v>
      </c>
      <c r="AY323" s="17" t="s">
        <v>161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7" t="s">
        <v>82</v>
      </c>
      <c r="BK323" s="145">
        <f>ROUND(I323*H323,2)</f>
        <v>0</v>
      </c>
      <c r="BL323" s="17" t="s">
        <v>263</v>
      </c>
      <c r="BM323" s="144" t="s">
        <v>461</v>
      </c>
    </row>
    <row r="324" spans="2:65" s="1" customFormat="1" ht="19.5">
      <c r="B324" s="32"/>
      <c r="D324" s="146" t="s">
        <v>171</v>
      </c>
      <c r="F324" s="147" t="s">
        <v>462</v>
      </c>
      <c r="I324" s="148"/>
      <c r="L324" s="32"/>
      <c r="M324" s="149"/>
      <c r="T324" s="56"/>
      <c r="AT324" s="17" t="s">
        <v>171</v>
      </c>
      <c r="AU324" s="17" t="s">
        <v>84</v>
      </c>
    </row>
    <row r="325" spans="2:65" s="13" customFormat="1" ht="11.25">
      <c r="B325" s="156"/>
      <c r="D325" s="146" t="s">
        <v>173</v>
      </c>
      <c r="E325" s="157" t="s">
        <v>1</v>
      </c>
      <c r="F325" s="158" t="s">
        <v>105</v>
      </c>
      <c r="H325" s="159">
        <v>2.67</v>
      </c>
      <c r="I325" s="160"/>
      <c r="L325" s="156"/>
      <c r="M325" s="161"/>
      <c r="T325" s="162"/>
      <c r="AT325" s="157" t="s">
        <v>173</v>
      </c>
      <c r="AU325" s="157" t="s">
        <v>84</v>
      </c>
      <c r="AV325" s="13" t="s">
        <v>84</v>
      </c>
      <c r="AW325" s="13" t="s">
        <v>31</v>
      </c>
      <c r="AX325" s="13" t="s">
        <v>82</v>
      </c>
      <c r="AY325" s="157" t="s">
        <v>161</v>
      </c>
    </row>
    <row r="326" spans="2:65" s="1" customFormat="1" ht="24.2" customHeight="1">
      <c r="B326" s="32"/>
      <c r="C326" s="133" t="s">
        <v>463</v>
      </c>
      <c r="D326" s="133" t="s">
        <v>164</v>
      </c>
      <c r="E326" s="134" t="s">
        <v>464</v>
      </c>
      <c r="F326" s="135" t="s">
        <v>465</v>
      </c>
      <c r="G326" s="136" t="s">
        <v>167</v>
      </c>
      <c r="H326" s="137">
        <v>2.67</v>
      </c>
      <c r="I326" s="138"/>
      <c r="J326" s="139">
        <f>ROUND(I326*H326,2)</f>
        <v>0</v>
      </c>
      <c r="K326" s="135" t="s">
        <v>168</v>
      </c>
      <c r="L326" s="32"/>
      <c r="M326" s="140" t="s">
        <v>1</v>
      </c>
      <c r="N326" s="141" t="s">
        <v>39</v>
      </c>
      <c r="P326" s="142">
        <f>O326*H326</f>
        <v>0</v>
      </c>
      <c r="Q326" s="142">
        <v>1.5E-3</v>
      </c>
      <c r="R326" s="142">
        <f>Q326*H326</f>
        <v>4.0049999999999999E-3</v>
      </c>
      <c r="S326" s="142">
        <v>0</v>
      </c>
      <c r="T326" s="143">
        <f>S326*H326</f>
        <v>0</v>
      </c>
      <c r="AR326" s="144" t="s">
        <v>263</v>
      </c>
      <c r="AT326" s="144" t="s">
        <v>164</v>
      </c>
      <c r="AU326" s="144" t="s">
        <v>84</v>
      </c>
      <c r="AY326" s="17" t="s">
        <v>161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82</v>
      </c>
      <c r="BK326" s="145">
        <f>ROUND(I326*H326,2)</f>
        <v>0</v>
      </c>
      <c r="BL326" s="17" t="s">
        <v>263</v>
      </c>
      <c r="BM326" s="144" t="s">
        <v>466</v>
      </c>
    </row>
    <row r="327" spans="2:65" s="1" customFormat="1" ht="11.25">
      <c r="B327" s="32"/>
      <c r="D327" s="146" t="s">
        <v>171</v>
      </c>
      <c r="F327" s="147" t="s">
        <v>467</v>
      </c>
      <c r="I327" s="148"/>
      <c r="L327" s="32"/>
      <c r="M327" s="149"/>
      <c r="T327" s="56"/>
      <c r="AT327" s="17" t="s">
        <v>171</v>
      </c>
      <c r="AU327" s="17" t="s">
        <v>84</v>
      </c>
    </row>
    <row r="328" spans="2:65" s="13" customFormat="1" ht="11.25">
      <c r="B328" s="156"/>
      <c r="D328" s="146" t="s">
        <v>173</v>
      </c>
      <c r="E328" s="157" t="s">
        <v>1</v>
      </c>
      <c r="F328" s="158" t="s">
        <v>105</v>
      </c>
      <c r="H328" s="159">
        <v>2.67</v>
      </c>
      <c r="I328" s="160"/>
      <c r="L328" s="156"/>
      <c r="M328" s="161"/>
      <c r="T328" s="162"/>
      <c r="AT328" s="157" t="s">
        <v>173</v>
      </c>
      <c r="AU328" s="157" t="s">
        <v>84</v>
      </c>
      <c r="AV328" s="13" t="s">
        <v>84</v>
      </c>
      <c r="AW328" s="13" t="s">
        <v>31</v>
      </c>
      <c r="AX328" s="13" t="s">
        <v>82</v>
      </c>
      <c r="AY328" s="157" t="s">
        <v>161</v>
      </c>
    </row>
    <row r="329" spans="2:65" s="1" customFormat="1" ht="24.2" customHeight="1">
      <c r="B329" s="32"/>
      <c r="C329" s="133" t="s">
        <v>468</v>
      </c>
      <c r="D329" s="133" t="s">
        <v>164</v>
      </c>
      <c r="E329" s="134" t="s">
        <v>469</v>
      </c>
      <c r="F329" s="135" t="s">
        <v>470</v>
      </c>
      <c r="G329" s="136" t="s">
        <v>167</v>
      </c>
      <c r="H329" s="137">
        <v>2.67</v>
      </c>
      <c r="I329" s="138"/>
      <c r="J329" s="139">
        <f>ROUND(I329*H329,2)</f>
        <v>0</v>
      </c>
      <c r="K329" s="135" t="s">
        <v>168</v>
      </c>
      <c r="L329" s="32"/>
      <c r="M329" s="140" t="s">
        <v>1</v>
      </c>
      <c r="N329" s="141" t="s">
        <v>39</v>
      </c>
      <c r="P329" s="142">
        <f>O329*H329</f>
        <v>0</v>
      </c>
      <c r="Q329" s="142">
        <v>5.0000000000000002E-5</v>
      </c>
      <c r="R329" s="142">
        <f>Q329*H329</f>
        <v>1.3349999999999999E-4</v>
      </c>
      <c r="S329" s="142">
        <v>0</v>
      </c>
      <c r="T329" s="143">
        <f>S329*H329</f>
        <v>0</v>
      </c>
      <c r="AR329" s="144" t="s">
        <v>263</v>
      </c>
      <c r="AT329" s="144" t="s">
        <v>164</v>
      </c>
      <c r="AU329" s="144" t="s">
        <v>84</v>
      </c>
      <c r="AY329" s="17" t="s">
        <v>161</v>
      </c>
      <c r="BE329" s="145">
        <f>IF(N329="základní",J329,0)</f>
        <v>0</v>
      </c>
      <c r="BF329" s="145">
        <f>IF(N329="snížená",J329,0)</f>
        <v>0</v>
      </c>
      <c r="BG329" s="145">
        <f>IF(N329="zákl. přenesená",J329,0)</f>
        <v>0</v>
      </c>
      <c r="BH329" s="145">
        <f>IF(N329="sníž. přenesená",J329,0)</f>
        <v>0</v>
      </c>
      <c r="BI329" s="145">
        <f>IF(N329="nulová",J329,0)</f>
        <v>0</v>
      </c>
      <c r="BJ329" s="17" t="s">
        <v>82</v>
      </c>
      <c r="BK329" s="145">
        <f>ROUND(I329*H329,2)</f>
        <v>0</v>
      </c>
      <c r="BL329" s="17" t="s">
        <v>263</v>
      </c>
      <c r="BM329" s="144" t="s">
        <v>471</v>
      </c>
    </row>
    <row r="330" spans="2:65" s="1" customFormat="1" ht="19.5">
      <c r="B330" s="32"/>
      <c r="D330" s="146" t="s">
        <v>171</v>
      </c>
      <c r="F330" s="147" t="s">
        <v>472</v>
      </c>
      <c r="I330" s="148"/>
      <c r="L330" s="32"/>
      <c r="M330" s="149"/>
      <c r="T330" s="56"/>
      <c r="AT330" s="17" t="s">
        <v>171</v>
      </c>
      <c r="AU330" s="17" t="s">
        <v>84</v>
      </c>
    </row>
    <row r="331" spans="2:65" s="13" customFormat="1" ht="11.25">
      <c r="B331" s="156"/>
      <c r="D331" s="146" t="s">
        <v>173</v>
      </c>
      <c r="E331" s="157" t="s">
        <v>1</v>
      </c>
      <c r="F331" s="158" t="s">
        <v>105</v>
      </c>
      <c r="H331" s="159">
        <v>2.67</v>
      </c>
      <c r="I331" s="160"/>
      <c r="L331" s="156"/>
      <c r="M331" s="161"/>
      <c r="T331" s="162"/>
      <c r="AT331" s="157" t="s">
        <v>173</v>
      </c>
      <c r="AU331" s="157" t="s">
        <v>84</v>
      </c>
      <c r="AV331" s="13" t="s">
        <v>84</v>
      </c>
      <c r="AW331" s="13" t="s">
        <v>31</v>
      </c>
      <c r="AX331" s="13" t="s">
        <v>82</v>
      </c>
      <c r="AY331" s="157" t="s">
        <v>161</v>
      </c>
    </row>
    <row r="332" spans="2:65" s="1" customFormat="1" ht="24.2" customHeight="1">
      <c r="B332" s="32"/>
      <c r="C332" s="133" t="s">
        <v>473</v>
      </c>
      <c r="D332" s="133" t="s">
        <v>164</v>
      </c>
      <c r="E332" s="134" t="s">
        <v>474</v>
      </c>
      <c r="F332" s="135" t="s">
        <v>475</v>
      </c>
      <c r="G332" s="136" t="s">
        <v>322</v>
      </c>
      <c r="H332" s="137">
        <v>9.2999999999999999E-2</v>
      </c>
      <c r="I332" s="138"/>
      <c r="J332" s="139">
        <f>ROUND(I332*H332,2)</f>
        <v>0</v>
      </c>
      <c r="K332" s="135" t="s">
        <v>168</v>
      </c>
      <c r="L332" s="32"/>
      <c r="M332" s="140" t="s">
        <v>1</v>
      </c>
      <c r="N332" s="141" t="s">
        <v>39</v>
      </c>
      <c r="P332" s="142">
        <f>O332*H332</f>
        <v>0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44" t="s">
        <v>263</v>
      </c>
      <c r="AT332" s="144" t="s">
        <v>164</v>
      </c>
      <c r="AU332" s="144" t="s">
        <v>84</v>
      </c>
      <c r="AY332" s="17" t="s">
        <v>161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7" t="s">
        <v>82</v>
      </c>
      <c r="BK332" s="145">
        <f>ROUND(I332*H332,2)</f>
        <v>0</v>
      </c>
      <c r="BL332" s="17" t="s">
        <v>263</v>
      </c>
      <c r="BM332" s="144" t="s">
        <v>476</v>
      </c>
    </row>
    <row r="333" spans="2:65" s="1" customFormat="1" ht="29.25">
      <c r="B333" s="32"/>
      <c r="D333" s="146" t="s">
        <v>171</v>
      </c>
      <c r="F333" s="147" t="s">
        <v>477</v>
      </c>
      <c r="I333" s="148"/>
      <c r="L333" s="32"/>
      <c r="M333" s="149"/>
      <c r="T333" s="56"/>
      <c r="AT333" s="17" t="s">
        <v>171</v>
      </c>
      <c r="AU333" s="17" t="s">
        <v>84</v>
      </c>
    </row>
    <row r="334" spans="2:65" s="1" customFormat="1" ht="24.2" customHeight="1">
      <c r="B334" s="32"/>
      <c r="C334" s="133" t="s">
        <v>478</v>
      </c>
      <c r="D334" s="133" t="s">
        <v>164</v>
      </c>
      <c r="E334" s="134" t="s">
        <v>479</v>
      </c>
      <c r="F334" s="135" t="s">
        <v>480</v>
      </c>
      <c r="G334" s="136" t="s">
        <v>322</v>
      </c>
      <c r="H334" s="137">
        <v>9.2999999999999999E-2</v>
      </c>
      <c r="I334" s="138"/>
      <c r="J334" s="139">
        <f>ROUND(I334*H334,2)</f>
        <v>0</v>
      </c>
      <c r="K334" s="135" t="s">
        <v>168</v>
      </c>
      <c r="L334" s="32"/>
      <c r="M334" s="140" t="s">
        <v>1</v>
      </c>
      <c r="N334" s="141" t="s">
        <v>39</v>
      </c>
      <c r="P334" s="142">
        <f>O334*H334</f>
        <v>0</v>
      </c>
      <c r="Q334" s="142">
        <v>0</v>
      </c>
      <c r="R334" s="142">
        <f>Q334*H334</f>
        <v>0</v>
      </c>
      <c r="S334" s="142">
        <v>0</v>
      </c>
      <c r="T334" s="143">
        <f>S334*H334</f>
        <v>0</v>
      </c>
      <c r="AR334" s="144" t="s">
        <v>263</v>
      </c>
      <c r="AT334" s="144" t="s">
        <v>164</v>
      </c>
      <c r="AU334" s="144" t="s">
        <v>84</v>
      </c>
      <c r="AY334" s="17" t="s">
        <v>161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7" t="s">
        <v>82</v>
      </c>
      <c r="BK334" s="145">
        <f>ROUND(I334*H334,2)</f>
        <v>0</v>
      </c>
      <c r="BL334" s="17" t="s">
        <v>263</v>
      </c>
      <c r="BM334" s="144" t="s">
        <v>481</v>
      </c>
    </row>
    <row r="335" spans="2:65" s="1" customFormat="1" ht="29.25">
      <c r="B335" s="32"/>
      <c r="D335" s="146" t="s">
        <v>171</v>
      </c>
      <c r="F335" s="147" t="s">
        <v>482</v>
      </c>
      <c r="I335" s="148"/>
      <c r="L335" s="32"/>
      <c r="M335" s="149"/>
      <c r="T335" s="56"/>
      <c r="AT335" s="17" t="s">
        <v>171</v>
      </c>
      <c r="AU335" s="17" t="s">
        <v>84</v>
      </c>
    </row>
    <row r="336" spans="2:65" s="11" customFormat="1" ht="22.9" customHeight="1">
      <c r="B336" s="121"/>
      <c r="D336" s="122" t="s">
        <v>73</v>
      </c>
      <c r="E336" s="131" t="s">
        <v>483</v>
      </c>
      <c r="F336" s="131" t="s">
        <v>484</v>
      </c>
      <c r="I336" s="124"/>
      <c r="J336" s="132">
        <f>BK336</f>
        <v>0</v>
      </c>
      <c r="L336" s="121"/>
      <c r="M336" s="126"/>
      <c r="P336" s="127">
        <f>SUM(P337:P383)</f>
        <v>0</v>
      </c>
      <c r="R336" s="127">
        <f>SUM(R337:R383)</f>
        <v>2.0383956999999997</v>
      </c>
      <c r="T336" s="128">
        <f>SUM(T337:T383)</f>
        <v>6.2789999999999999E-2</v>
      </c>
      <c r="AR336" s="122" t="s">
        <v>84</v>
      </c>
      <c r="AT336" s="129" t="s">
        <v>73</v>
      </c>
      <c r="AU336" s="129" t="s">
        <v>82</v>
      </c>
      <c r="AY336" s="122" t="s">
        <v>161</v>
      </c>
      <c r="BK336" s="130">
        <f>SUM(BK337:BK383)</f>
        <v>0</v>
      </c>
    </row>
    <row r="337" spans="2:65" s="1" customFormat="1" ht="24.2" customHeight="1">
      <c r="B337" s="32"/>
      <c r="C337" s="133" t="s">
        <v>485</v>
      </c>
      <c r="D337" s="133" t="s">
        <v>164</v>
      </c>
      <c r="E337" s="134" t="s">
        <v>486</v>
      </c>
      <c r="F337" s="135" t="s">
        <v>487</v>
      </c>
      <c r="G337" s="136" t="s">
        <v>167</v>
      </c>
      <c r="H337" s="137">
        <v>19.399999999999999</v>
      </c>
      <c r="I337" s="138"/>
      <c r="J337" s="139">
        <f>ROUND(I337*H337,2)</f>
        <v>0</v>
      </c>
      <c r="K337" s="135" t="s">
        <v>168</v>
      </c>
      <c r="L337" s="32"/>
      <c r="M337" s="140" t="s">
        <v>1</v>
      </c>
      <c r="N337" s="141" t="s">
        <v>39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263</v>
      </c>
      <c r="AT337" s="144" t="s">
        <v>164</v>
      </c>
      <c r="AU337" s="144" t="s">
        <v>84</v>
      </c>
      <c r="AY337" s="17" t="s">
        <v>161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82</v>
      </c>
      <c r="BK337" s="145">
        <f>ROUND(I337*H337,2)</f>
        <v>0</v>
      </c>
      <c r="BL337" s="17" t="s">
        <v>263</v>
      </c>
      <c r="BM337" s="144" t="s">
        <v>488</v>
      </c>
    </row>
    <row r="338" spans="2:65" s="1" customFormat="1" ht="19.5">
      <c r="B338" s="32"/>
      <c r="D338" s="146" t="s">
        <v>171</v>
      </c>
      <c r="F338" s="147" t="s">
        <v>489</v>
      </c>
      <c r="I338" s="148"/>
      <c r="L338" s="32"/>
      <c r="M338" s="149"/>
      <c r="T338" s="56"/>
      <c r="AT338" s="17" t="s">
        <v>171</v>
      </c>
      <c r="AU338" s="17" t="s">
        <v>84</v>
      </c>
    </row>
    <row r="339" spans="2:65" s="13" customFormat="1" ht="11.25">
      <c r="B339" s="156"/>
      <c r="D339" s="146" t="s">
        <v>173</v>
      </c>
      <c r="E339" s="157" t="s">
        <v>1</v>
      </c>
      <c r="F339" s="158" t="s">
        <v>102</v>
      </c>
      <c r="H339" s="159">
        <v>19.399999999999999</v>
      </c>
      <c r="I339" s="160"/>
      <c r="L339" s="156"/>
      <c r="M339" s="161"/>
      <c r="T339" s="162"/>
      <c r="AT339" s="157" t="s">
        <v>173</v>
      </c>
      <c r="AU339" s="157" t="s">
        <v>84</v>
      </c>
      <c r="AV339" s="13" t="s">
        <v>84</v>
      </c>
      <c r="AW339" s="13" t="s">
        <v>31</v>
      </c>
      <c r="AX339" s="13" t="s">
        <v>82</v>
      </c>
      <c r="AY339" s="157" t="s">
        <v>161</v>
      </c>
    </row>
    <row r="340" spans="2:65" s="1" customFormat="1" ht="16.5" customHeight="1">
      <c r="B340" s="32"/>
      <c r="C340" s="133" t="s">
        <v>490</v>
      </c>
      <c r="D340" s="133" t="s">
        <v>164</v>
      </c>
      <c r="E340" s="134" t="s">
        <v>491</v>
      </c>
      <c r="F340" s="135" t="s">
        <v>492</v>
      </c>
      <c r="G340" s="136" t="s">
        <v>167</v>
      </c>
      <c r="H340" s="137">
        <v>379.82</v>
      </c>
      <c r="I340" s="138"/>
      <c r="J340" s="139">
        <f>ROUND(I340*H340,2)</f>
        <v>0</v>
      </c>
      <c r="K340" s="135" t="s">
        <v>168</v>
      </c>
      <c r="L340" s="32"/>
      <c r="M340" s="140" t="s">
        <v>1</v>
      </c>
      <c r="N340" s="141" t="s">
        <v>39</v>
      </c>
      <c r="P340" s="142">
        <f>O340*H340</f>
        <v>0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44" t="s">
        <v>263</v>
      </c>
      <c r="AT340" s="144" t="s">
        <v>164</v>
      </c>
      <c r="AU340" s="144" t="s">
        <v>84</v>
      </c>
      <c r="AY340" s="17" t="s">
        <v>161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7" t="s">
        <v>82</v>
      </c>
      <c r="BK340" s="145">
        <f>ROUND(I340*H340,2)</f>
        <v>0</v>
      </c>
      <c r="BL340" s="17" t="s">
        <v>263</v>
      </c>
      <c r="BM340" s="144" t="s">
        <v>493</v>
      </c>
    </row>
    <row r="341" spans="2:65" s="1" customFormat="1" ht="11.25">
      <c r="B341" s="32"/>
      <c r="D341" s="146" t="s">
        <v>171</v>
      </c>
      <c r="F341" s="147" t="s">
        <v>494</v>
      </c>
      <c r="I341" s="148"/>
      <c r="L341" s="32"/>
      <c r="M341" s="149"/>
      <c r="T341" s="56"/>
      <c r="AT341" s="17" t="s">
        <v>171</v>
      </c>
      <c r="AU341" s="17" t="s">
        <v>84</v>
      </c>
    </row>
    <row r="342" spans="2:65" s="13" customFormat="1" ht="11.25">
      <c r="B342" s="156"/>
      <c r="D342" s="146" t="s">
        <v>173</v>
      </c>
      <c r="E342" s="157" t="s">
        <v>1</v>
      </c>
      <c r="F342" s="158" t="s">
        <v>495</v>
      </c>
      <c r="H342" s="159">
        <v>379.82</v>
      </c>
      <c r="I342" s="160"/>
      <c r="L342" s="156"/>
      <c r="M342" s="161"/>
      <c r="T342" s="162"/>
      <c r="AT342" s="157" t="s">
        <v>173</v>
      </c>
      <c r="AU342" s="157" t="s">
        <v>84</v>
      </c>
      <c r="AV342" s="13" t="s">
        <v>84</v>
      </c>
      <c r="AW342" s="13" t="s">
        <v>31</v>
      </c>
      <c r="AX342" s="13" t="s">
        <v>82</v>
      </c>
      <c r="AY342" s="157" t="s">
        <v>161</v>
      </c>
    </row>
    <row r="343" spans="2:65" s="1" customFormat="1" ht="24.2" customHeight="1">
      <c r="B343" s="32"/>
      <c r="C343" s="133" t="s">
        <v>496</v>
      </c>
      <c r="D343" s="133" t="s">
        <v>164</v>
      </c>
      <c r="E343" s="134" t="s">
        <v>497</v>
      </c>
      <c r="F343" s="135" t="s">
        <v>498</v>
      </c>
      <c r="G343" s="136" t="s">
        <v>167</v>
      </c>
      <c r="H343" s="137">
        <v>189.91</v>
      </c>
      <c r="I343" s="138"/>
      <c r="J343" s="139">
        <f>ROUND(I343*H343,2)</f>
        <v>0</v>
      </c>
      <c r="K343" s="135" t="s">
        <v>168</v>
      </c>
      <c r="L343" s="32"/>
      <c r="M343" s="140" t="s">
        <v>1</v>
      </c>
      <c r="N343" s="141" t="s">
        <v>39</v>
      </c>
      <c r="P343" s="142">
        <f>O343*H343</f>
        <v>0</v>
      </c>
      <c r="Q343" s="142">
        <v>3.0000000000000001E-5</v>
      </c>
      <c r="R343" s="142">
        <f>Q343*H343</f>
        <v>5.6972999999999998E-3</v>
      </c>
      <c r="S343" s="142">
        <v>0</v>
      </c>
      <c r="T343" s="143">
        <f>S343*H343</f>
        <v>0</v>
      </c>
      <c r="AR343" s="144" t="s">
        <v>263</v>
      </c>
      <c r="AT343" s="144" t="s">
        <v>164</v>
      </c>
      <c r="AU343" s="144" t="s">
        <v>84</v>
      </c>
      <c r="AY343" s="17" t="s">
        <v>161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82</v>
      </c>
      <c r="BK343" s="145">
        <f>ROUND(I343*H343,2)</f>
        <v>0</v>
      </c>
      <c r="BL343" s="17" t="s">
        <v>263</v>
      </c>
      <c r="BM343" s="144" t="s">
        <v>499</v>
      </c>
    </row>
    <row r="344" spans="2:65" s="1" customFormat="1" ht="11.25">
      <c r="B344" s="32"/>
      <c r="D344" s="146" t="s">
        <v>171</v>
      </c>
      <c r="F344" s="147" t="s">
        <v>500</v>
      </c>
      <c r="I344" s="148"/>
      <c r="L344" s="32"/>
      <c r="M344" s="149"/>
      <c r="T344" s="56"/>
      <c r="AT344" s="17" t="s">
        <v>171</v>
      </c>
      <c r="AU344" s="17" t="s">
        <v>84</v>
      </c>
    </row>
    <row r="345" spans="2:65" s="13" customFormat="1" ht="11.25">
      <c r="B345" s="156"/>
      <c r="D345" s="146" t="s">
        <v>173</v>
      </c>
      <c r="E345" s="157" t="s">
        <v>1</v>
      </c>
      <c r="F345" s="158" t="s">
        <v>114</v>
      </c>
      <c r="H345" s="159">
        <v>189.91</v>
      </c>
      <c r="I345" s="160"/>
      <c r="L345" s="156"/>
      <c r="M345" s="161"/>
      <c r="T345" s="162"/>
      <c r="AT345" s="157" t="s">
        <v>173</v>
      </c>
      <c r="AU345" s="157" t="s">
        <v>84</v>
      </c>
      <c r="AV345" s="13" t="s">
        <v>84</v>
      </c>
      <c r="AW345" s="13" t="s">
        <v>31</v>
      </c>
      <c r="AX345" s="13" t="s">
        <v>82</v>
      </c>
      <c r="AY345" s="157" t="s">
        <v>161</v>
      </c>
    </row>
    <row r="346" spans="2:65" s="1" customFormat="1" ht="33" customHeight="1">
      <c r="B346" s="32"/>
      <c r="C346" s="133" t="s">
        <v>501</v>
      </c>
      <c r="D346" s="133" t="s">
        <v>164</v>
      </c>
      <c r="E346" s="134" t="s">
        <v>502</v>
      </c>
      <c r="F346" s="135" t="s">
        <v>503</v>
      </c>
      <c r="G346" s="136" t="s">
        <v>167</v>
      </c>
      <c r="H346" s="137">
        <v>189.91</v>
      </c>
      <c r="I346" s="138"/>
      <c r="J346" s="139">
        <f>ROUND(I346*H346,2)</f>
        <v>0</v>
      </c>
      <c r="K346" s="135" t="s">
        <v>168</v>
      </c>
      <c r="L346" s="32"/>
      <c r="M346" s="140" t="s">
        <v>1</v>
      </c>
      <c r="N346" s="141" t="s">
        <v>39</v>
      </c>
      <c r="P346" s="142">
        <f>O346*H346</f>
        <v>0</v>
      </c>
      <c r="Q346" s="142">
        <v>7.4999999999999997E-3</v>
      </c>
      <c r="R346" s="142">
        <f>Q346*H346</f>
        <v>1.4243249999999998</v>
      </c>
      <c r="S346" s="142">
        <v>0</v>
      </c>
      <c r="T346" s="143">
        <f>S346*H346</f>
        <v>0</v>
      </c>
      <c r="AR346" s="144" t="s">
        <v>263</v>
      </c>
      <c r="AT346" s="144" t="s">
        <v>164</v>
      </c>
      <c r="AU346" s="144" t="s">
        <v>84</v>
      </c>
      <c r="AY346" s="17" t="s">
        <v>161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82</v>
      </c>
      <c r="BK346" s="145">
        <f>ROUND(I346*H346,2)</f>
        <v>0</v>
      </c>
      <c r="BL346" s="17" t="s">
        <v>263</v>
      </c>
      <c r="BM346" s="144" t="s">
        <v>504</v>
      </c>
    </row>
    <row r="347" spans="2:65" s="1" customFormat="1" ht="19.5">
      <c r="B347" s="32"/>
      <c r="D347" s="146" t="s">
        <v>171</v>
      </c>
      <c r="F347" s="147" t="s">
        <v>505</v>
      </c>
      <c r="I347" s="148"/>
      <c r="L347" s="32"/>
      <c r="M347" s="149"/>
      <c r="T347" s="56"/>
      <c r="AT347" s="17" t="s">
        <v>171</v>
      </c>
      <c r="AU347" s="17" t="s">
        <v>84</v>
      </c>
    </row>
    <row r="348" spans="2:65" s="13" customFormat="1" ht="11.25">
      <c r="B348" s="156"/>
      <c r="D348" s="146" t="s">
        <v>173</v>
      </c>
      <c r="E348" s="157" t="s">
        <v>1</v>
      </c>
      <c r="F348" s="158" t="s">
        <v>114</v>
      </c>
      <c r="H348" s="159">
        <v>189.91</v>
      </c>
      <c r="I348" s="160"/>
      <c r="L348" s="156"/>
      <c r="M348" s="161"/>
      <c r="T348" s="162"/>
      <c r="AT348" s="157" t="s">
        <v>173</v>
      </c>
      <c r="AU348" s="157" t="s">
        <v>84</v>
      </c>
      <c r="AV348" s="13" t="s">
        <v>84</v>
      </c>
      <c r="AW348" s="13" t="s">
        <v>31</v>
      </c>
      <c r="AX348" s="13" t="s">
        <v>82</v>
      </c>
      <c r="AY348" s="157" t="s">
        <v>161</v>
      </c>
    </row>
    <row r="349" spans="2:65" s="1" customFormat="1" ht="24.2" customHeight="1">
      <c r="B349" s="32"/>
      <c r="C349" s="133" t="s">
        <v>506</v>
      </c>
      <c r="D349" s="133" t="s">
        <v>164</v>
      </c>
      <c r="E349" s="134" t="s">
        <v>507</v>
      </c>
      <c r="F349" s="135" t="s">
        <v>508</v>
      </c>
      <c r="G349" s="136" t="s">
        <v>167</v>
      </c>
      <c r="H349" s="137">
        <v>19.399999999999999</v>
      </c>
      <c r="I349" s="138"/>
      <c r="J349" s="139">
        <f>ROUND(I349*H349,2)</f>
        <v>0</v>
      </c>
      <c r="K349" s="135" t="s">
        <v>168</v>
      </c>
      <c r="L349" s="32"/>
      <c r="M349" s="140" t="s">
        <v>1</v>
      </c>
      <c r="N349" s="141" t="s">
        <v>39</v>
      </c>
      <c r="P349" s="142">
        <f>O349*H349</f>
        <v>0</v>
      </c>
      <c r="Q349" s="142">
        <v>0</v>
      </c>
      <c r="R349" s="142">
        <f>Q349*H349</f>
        <v>0</v>
      </c>
      <c r="S349" s="142">
        <v>3.0000000000000001E-3</v>
      </c>
      <c r="T349" s="143">
        <f>S349*H349</f>
        <v>5.8199999999999995E-2</v>
      </c>
      <c r="AR349" s="144" t="s">
        <v>263</v>
      </c>
      <c r="AT349" s="144" t="s">
        <v>164</v>
      </c>
      <c r="AU349" s="144" t="s">
        <v>84</v>
      </c>
      <c r="AY349" s="17" t="s">
        <v>161</v>
      </c>
      <c r="BE349" s="145">
        <f>IF(N349="základní",J349,0)</f>
        <v>0</v>
      </c>
      <c r="BF349" s="145">
        <f>IF(N349="snížená",J349,0)</f>
        <v>0</v>
      </c>
      <c r="BG349" s="145">
        <f>IF(N349="zákl. přenesená",J349,0)</f>
        <v>0</v>
      </c>
      <c r="BH349" s="145">
        <f>IF(N349="sníž. přenesená",J349,0)</f>
        <v>0</v>
      </c>
      <c r="BI349" s="145">
        <f>IF(N349="nulová",J349,0)</f>
        <v>0</v>
      </c>
      <c r="BJ349" s="17" t="s">
        <v>82</v>
      </c>
      <c r="BK349" s="145">
        <f>ROUND(I349*H349,2)</f>
        <v>0</v>
      </c>
      <c r="BL349" s="17" t="s">
        <v>263</v>
      </c>
      <c r="BM349" s="144" t="s">
        <v>509</v>
      </c>
    </row>
    <row r="350" spans="2:65" s="1" customFormat="1" ht="11.25">
      <c r="B350" s="32"/>
      <c r="D350" s="146" t="s">
        <v>171</v>
      </c>
      <c r="F350" s="147" t="s">
        <v>510</v>
      </c>
      <c r="I350" s="148"/>
      <c r="L350" s="32"/>
      <c r="M350" s="149"/>
      <c r="T350" s="56"/>
      <c r="AT350" s="17" t="s">
        <v>171</v>
      </c>
      <c r="AU350" s="17" t="s">
        <v>84</v>
      </c>
    </row>
    <row r="351" spans="2:65" s="12" customFormat="1" ht="11.25">
      <c r="B351" s="150"/>
      <c r="D351" s="146" t="s">
        <v>173</v>
      </c>
      <c r="E351" s="151" t="s">
        <v>1</v>
      </c>
      <c r="F351" s="152" t="s">
        <v>174</v>
      </c>
      <c r="H351" s="151" t="s">
        <v>1</v>
      </c>
      <c r="I351" s="153"/>
      <c r="L351" s="150"/>
      <c r="M351" s="154"/>
      <c r="T351" s="155"/>
      <c r="AT351" s="151" t="s">
        <v>173</v>
      </c>
      <c r="AU351" s="151" t="s">
        <v>84</v>
      </c>
      <c r="AV351" s="12" t="s">
        <v>82</v>
      </c>
      <c r="AW351" s="12" t="s">
        <v>31</v>
      </c>
      <c r="AX351" s="12" t="s">
        <v>74</v>
      </c>
      <c r="AY351" s="151" t="s">
        <v>161</v>
      </c>
    </row>
    <row r="352" spans="2:65" s="13" customFormat="1" ht="11.25">
      <c r="B352" s="156"/>
      <c r="D352" s="146" t="s">
        <v>173</v>
      </c>
      <c r="E352" s="157" t="s">
        <v>1</v>
      </c>
      <c r="F352" s="158" t="s">
        <v>511</v>
      </c>
      <c r="H352" s="159">
        <v>19.399999999999999</v>
      </c>
      <c r="I352" s="160"/>
      <c r="L352" s="156"/>
      <c r="M352" s="161"/>
      <c r="T352" s="162"/>
      <c r="AT352" s="157" t="s">
        <v>173</v>
      </c>
      <c r="AU352" s="157" t="s">
        <v>84</v>
      </c>
      <c r="AV352" s="13" t="s">
        <v>84</v>
      </c>
      <c r="AW352" s="13" t="s">
        <v>31</v>
      </c>
      <c r="AX352" s="13" t="s">
        <v>74</v>
      </c>
      <c r="AY352" s="157" t="s">
        <v>161</v>
      </c>
    </row>
    <row r="353" spans="2:65" s="15" customFormat="1" ht="11.25">
      <c r="B353" s="170"/>
      <c r="D353" s="146" t="s">
        <v>173</v>
      </c>
      <c r="E353" s="171" t="s">
        <v>102</v>
      </c>
      <c r="F353" s="172" t="s">
        <v>204</v>
      </c>
      <c r="H353" s="173">
        <v>19.399999999999999</v>
      </c>
      <c r="I353" s="174"/>
      <c r="L353" s="170"/>
      <c r="M353" s="175"/>
      <c r="T353" s="176"/>
      <c r="AT353" s="171" t="s">
        <v>173</v>
      </c>
      <c r="AU353" s="171" t="s">
        <v>84</v>
      </c>
      <c r="AV353" s="15" t="s">
        <v>169</v>
      </c>
      <c r="AW353" s="15" t="s">
        <v>31</v>
      </c>
      <c r="AX353" s="15" t="s">
        <v>82</v>
      </c>
      <c r="AY353" s="171" t="s">
        <v>161</v>
      </c>
    </row>
    <row r="354" spans="2:65" s="1" customFormat="1" ht="16.5" customHeight="1">
      <c r="B354" s="32"/>
      <c r="C354" s="133" t="s">
        <v>512</v>
      </c>
      <c r="D354" s="133" t="s">
        <v>164</v>
      </c>
      <c r="E354" s="134" t="s">
        <v>513</v>
      </c>
      <c r="F354" s="135" t="s">
        <v>514</v>
      </c>
      <c r="G354" s="136" t="s">
        <v>167</v>
      </c>
      <c r="H354" s="137">
        <v>189.91</v>
      </c>
      <c r="I354" s="138"/>
      <c r="J354" s="139">
        <f>ROUND(I354*H354,2)</f>
        <v>0</v>
      </c>
      <c r="K354" s="135" t="s">
        <v>168</v>
      </c>
      <c r="L354" s="32"/>
      <c r="M354" s="140" t="s">
        <v>1</v>
      </c>
      <c r="N354" s="141" t="s">
        <v>39</v>
      </c>
      <c r="P354" s="142">
        <f>O354*H354</f>
        <v>0</v>
      </c>
      <c r="Q354" s="142">
        <v>2.9999999999999997E-4</v>
      </c>
      <c r="R354" s="142">
        <f>Q354*H354</f>
        <v>5.6972999999999996E-2</v>
      </c>
      <c r="S354" s="142">
        <v>0</v>
      </c>
      <c r="T354" s="143">
        <f>S354*H354</f>
        <v>0</v>
      </c>
      <c r="AR354" s="144" t="s">
        <v>263</v>
      </c>
      <c r="AT354" s="144" t="s">
        <v>164</v>
      </c>
      <c r="AU354" s="144" t="s">
        <v>84</v>
      </c>
      <c r="AY354" s="17" t="s">
        <v>161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7" t="s">
        <v>82</v>
      </c>
      <c r="BK354" s="145">
        <f>ROUND(I354*H354,2)</f>
        <v>0</v>
      </c>
      <c r="BL354" s="17" t="s">
        <v>263</v>
      </c>
      <c r="BM354" s="144" t="s">
        <v>515</v>
      </c>
    </row>
    <row r="355" spans="2:65" s="1" customFormat="1" ht="19.5">
      <c r="B355" s="32"/>
      <c r="D355" s="146" t="s">
        <v>171</v>
      </c>
      <c r="F355" s="147" t="s">
        <v>516</v>
      </c>
      <c r="I355" s="148"/>
      <c r="L355" s="32"/>
      <c r="M355" s="149"/>
      <c r="T355" s="56"/>
      <c r="AT355" s="17" t="s">
        <v>171</v>
      </c>
      <c r="AU355" s="17" t="s">
        <v>84</v>
      </c>
    </row>
    <row r="356" spans="2:65" s="12" customFormat="1" ht="22.5">
      <c r="B356" s="150"/>
      <c r="D356" s="146" t="s">
        <v>173</v>
      </c>
      <c r="E356" s="151" t="s">
        <v>1</v>
      </c>
      <c r="F356" s="152" t="s">
        <v>198</v>
      </c>
      <c r="H356" s="151" t="s">
        <v>1</v>
      </c>
      <c r="I356" s="153"/>
      <c r="L356" s="150"/>
      <c r="M356" s="154"/>
      <c r="T356" s="155"/>
      <c r="AT356" s="151" t="s">
        <v>173</v>
      </c>
      <c r="AU356" s="151" t="s">
        <v>84</v>
      </c>
      <c r="AV356" s="12" t="s">
        <v>82</v>
      </c>
      <c r="AW356" s="12" t="s">
        <v>31</v>
      </c>
      <c r="AX356" s="12" t="s">
        <v>74</v>
      </c>
      <c r="AY356" s="151" t="s">
        <v>161</v>
      </c>
    </row>
    <row r="357" spans="2:65" s="13" customFormat="1" ht="11.25">
      <c r="B357" s="156"/>
      <c r="D357" s="146" t="s">
        <v>173</v>
      </c>
      <c r="E357" s="157" t="s">
        <v>1</v>
      </c>
      <c r="F357" s="158" t="s">
        <v>201</v>
      </c>
      <c r="H357" s="159">
        <v>79.52</v>
      </c>
      <c r="I357" s="160"/>
      <c r="L357" s="156"/>
      <c r="M357" s="161"/>
      <c r="T357" s="162"/>
      <c r="AT357" s="157" t="s">
        <v>173</v>
      </c>
      <c r="AU357" s="157" t="s">
        <v>84</v>
      </c>
      <c r="AV357" s="13" t="s">
        <v>84</v>
      </c>
      <c r="AW357" s="13" t="s">
        <v>31</v>
      </c>
      <c r="AX357" s="13" t="s">
        <v>74</v>
      </c>
      <c r="AY357" s="157" t="s">
        <v>161</v>
      </c>
    </row>
    <row r="358" spans="2:65" s="13" customFormat="1" ht="11.25">
      <c r="B358" s="156"/>
      <c r="D358" s="146" t="s">
        <v>173</v>
      </c>
      <c r="E358" s="157" t="s">
        <v>1</v>
      </c>
      <c r="F358" s="158" t="s">
        <v>202</v>
      </c>
      <c r="H358" s="159">
        <v>87.35</v>
      </c>
      <c r="I358" s="160"/>
      <c r="L358" s="156"/>
      <c r="M358" s="161"/>
      <c r="T358" s="162"/>
      <c r="AT358" s="157" t="s">
        <v>173</v>
      </c>
      <c r="AU358" s="157" t="s">
        <v>84</v>
      </c>
      <c r="AV358" s="13" t="s">
        <v>84</v>
      </c>
      <c r="AW358" s="13" t="s">
        <v>31</v>
      </c>
      <c r="AX358" s="13" t="s">
        <v>74</v>
      </c>
      <c r="AY358" s="157" t="s">
        <v>161</v>
      </c>
    </row>
    <row r="359" spans="2:65" s="13" customFormat="1" ht="11.25">
      <c r="B359" s="156"/>
      <c r="D359" s="146" t="s">
        <v>173</v>
      </c>
      <c r="E359" s="157" t="s">
        <v>1</v>
      </c>
      <c r="F359" s="158" t="s">
        <v>203</v>
      </c>
      <c r="H359" s="159">
        <v>23.04</v>
      </c>
      <c r="I359" s="160"/>
      <c r="L359" s="156"/>
      <c r="M359" s="161"/>
      <c r="T359" s="162"/>
      <c r="AT359" s="157" t="s">
        <v>173</v>
      </c>
      <c r="AU359" s="157" t="s">
        <v>84</v>
      </c>
      <c r="AV359" s="13" t="s">
        <v>84</v>
      </c>
      <c r="AW359" s="13" t="s">
        <v>31</v>
      </c>
      <c r="AX359" s="13" t="s">
        <v>74</v>
      </c>
      <c r="AY359" s="157" t="s">
        <v>161</v>
      </c>
    </row>
    <row r="360" spans="2:65" s="15" customFormat="1" ht="11.25">
      <c r="B360" s="170"/>
      <c r="D360" s="146" t="s">
        <v>173</v>
      </c>
      <c r="E360" s="171" t="s">
        <v>114</v>
      </c>
      <c r="F360" s="172" t="s">
        <v>204</v>
      </c>
      <c r="H360" s="173">
        <v>189.91</v>
      </c>
      <c r="I360" s="174"/>
      <c r="L360" s="170"/>
      <c r="M360" s="175"/>
      <c r="T360" s="176"/>
      <c r="AT360" s="171" t="s">
        <v>173</v>
      </c>
      <c r="AU360" s="171" t="s">
        <v>84</v>
      </c>
      <c r="AV360" s="15" t="s">
        <v>169</v>
      </c>
      <c r="AW360" s="15" t="s">
        <v>31</v>
      </c>
      <c r="AX360" s="15" t="s">
        <v>82</v>
      </c>
      <c r="AY360" s="171" t="s">
        <v>161</v>
      </c>
    </row>
    <row r="361" spans="2:65" s="1" customFormat="1" ht="33" customHeight="1">
      <c r="B361" s="32"/>
      <c r="C361" s="178" t="s">
        <v>517</v>
      </c>
      <c r="D361" s="178" t="s">
        <v>453</v>
      </c>
      <c r="E361" s="179" t="s">
        <v>518</v>
      </c>
      <c r="F361" s="180" t="s">
        <v>519</v>
      </c>
      <c r="G361" s="181" t="s">
        <v>167</v>
      </c>
      <c r="H361" s="182">
        <v>208.90100000000001</v>
      </c>
      <c r="I361" s="183"/>
      <c r="J361" s="184">
        <f>ROUND(I361*H361,2)</f>
        <v>0</v>
      </c>
      <c r="K361" s="180" t="s">
        <v>1</v>
      </c>
      <c r="L361" s="185"/>
      <c r="M361" s="186" t="s">
        <v>1</v>
      </c>
      <c r="N361" s="187" t="s">
        <v>39</v>
      </c>
      <c r="P361" s="142">
        <f>O361*H361</f>
        <v>0</v>
      </c>
      <c r="Q361" s="142">
        <v>2.5000000000000001E-3</v>
      </c>
      <c r="R361" s="142">
        <f>Q361*H361</f>
        <v>0.52225250000000001</v>
      </c>
      <c r="S361" s="142">
        <v>0</v>
      </c>
      <c r="T361" s="143">
        <f>S361*H361</f>
        <v>0</v>
      </c>
      <c r="AR361" s="144" t="s">
        <v>363</v>
      </c>
      <c r="AT361" s="144" t="s">
        <v>453</v>
      </c>
      <c r="AU361" s="144" t="s">
        <v>84</v>
      </c>
      <c r="AY361" s="17" t="s">
        <v>161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82</v>
      </c>
      <c r="BK361" s="145">
        <f>ROUND(I361*H361,2)</f>
        <v>0</v>
      </c>
      <c r="BL361" s="17" t="s">
        <v>263</v>
      </c>
      <c r="BM361" s="144" t="s">
        <v>520</v>
      </c>
    </row>
    <row r="362" spans="2:65" s="1" customFormat="1" ht="19.5">
      <c r="B362" s="32"/>
      <c r="D362" s="146" t="s">
        <v>171</v>
      </c>
      <c r="F362" s="147" t="s">
        <v>519</v>
      </c>
      <c r="I362" s="148"/>
      <c r="L362" s="32"/>
      <c r="M362" s="149"/>
      <c r="T362" s="56"/>
      <c r="AT362" s="17" t="s">
        <v>171</v>
      </c>
      <c r="AU362" s="17" t="s">
        <v>84</v>
      </c>
    </row>
    <row r="363" spans="2:65" s="13" customFormat="1" ht="11.25">
      <c r="B363" s="156"/>
      <c r="D363" s="146" t="s">
        <v>173</v>
      </c>
      <c r="F363" s="158" t="s">
        <v>521</v>
      </c>
      <c r="H363" s="159">
        <v>208.90100000000001</v>
      </c>
      <c r="I363" s="160"/>
      <c r="L363" s="156"/>
      <c r="M363" s="161"/>
      <c r="T363" s="162"/>
      <c r="AT363" s="157" t="s">
        <v>173</v>
      </c>
      <c r="AU363" s="157" t="s">
        <v>84</v>
      </c>
      <c r="AV363" s="13" t="s">
        <v>84</v>
      </c>
      <c r="AW363" s="13" t="s">
        <v>4</v>
      </c>
      <c r="AX363" s="13" t="s">
        <v>82</v>
      </c>
      <c r="AY363" s="157" t="s">
        <v>161</v>
      </c>
    </row>
    <row r="364" spans="2:65" s="1" customFormat="1" ht="24.2" customHeight="1">
      <c r="B364" s="32"/>
      <c r="C364" s="133" t="s">
        <v>522</v>
      </c>
      <c r="D364" s="133" t="s">
        <v>164</v>
      </c>
      <c r="E364" s="134" t="s">
        <v>523</v>
      </c>
      <c r="F364" s="135" t="s">
        <v>524</v>
      </c>
      <c r="G364" s="136" t="s">
        <v>178</v>
      </c>
      <c r="H364" s="137">
        <v>95</v>
      </c>
      <c r="I364" s="138"/>
      <c r="J364" s="139">
        <f>ROUND(I364*H364,2)</f>
        <v>0</v>
      </c>
      <c r="K364" s="135" t="s">
        <v>168</v>
      </c>
      <c r="L364" s="32"/>
      <c r="M364" s="140" t="s">
        <v>1</v>
      </c>
      <c r="N364" s="141" t="s">
        <v>39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263</v>
      </c>
      <c r="AT364" s="144" t="s">
        <v>164</v>
      </c>
      <c r="AU364" s="144" t="s">
        <v>84</v>
      </c>
      <c r="AY364" s="17" t="s">
        <v>161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7" t="s">
        <v>82</v>
      </c>
      <c r="BK364" s="145">
        <f>ROUND(I364*H364,2)</f>
        <v>0</v>
      </c>
      <c r="BL364" s="17" t="s">
        <v>263</v>
      </c>
      <c r="BM364" s="144" t="s">
        <v>525</v>
      </c>
    </row>
    <row r="365" spans="2:65" s="1" customFormat="1" ht="11.25">
      <c r="B365" s="32"/>
      <c r="D365" s="146" t="s">
        <v>171</v>
      </c>
      <c r="F365" s="147" t="s">
        <v>526</v>
      </c>
      <c r="I365" s="148"/>
      <c r="L365" s="32"/>
      <c r="M365" s="149"/>
      <c r="T365" s="56"/>
      <c r="AT365" s="17" t="s">
        <v>171</v>
      </c>
      <c r="AU365" s="17" t="s">
        <v>84</v>
      </c>
    </row>
    <row r="366" spans="2:65" s="1" customFormat="1" ht="21.75" customHeight="1">
      <c r="B366" s="32"/>
      <c r="C366" s="133" t="s">
        <v>241</v>
      </c>
      <c r="D366" s="133" t="s">
        <v>164</v>
      </c>
      <c r="E366" s="134" t="s">
        <v>527</v>
      </c>
      <c r="F366" s="135" t="s">
        <v>528</v>
      </c>
      <c r="G366" s="136" t="s">
        <v>178</v>
      </c>
      <c r="H366" s="137">
        <v>15.3</v>
      </c>
      <c r="I366" s="138"/>
      <c r="J366" s="139">
        <f>ROUND(I366*H366,2)</f>
        <v>0</v>
      </c>
      <c r="K366" s="135" t="s">
        <v>168</v>
      </c>
      <c r="L366" s="32"/>
      <c r="M366" s="140" t="s">
        <v>1</v>
      </c>
      <c r="N366" s="141" t="s">
        <v>39</v>
      </c>
      <c r="P366" s="142">
        <f>O366*H366</f>
        <v>0</v>
      </c>
      <c r="Q366" s="142">
        <v>0</v>
      </c>
      <c r="R366" s="142">
        <f>Q366*H366</f>
        <v>0</v>
      </c>
      <c r="S366" s="142">
        <v>2.9999999999999997E-4</v>
      </c>
      <c r="T366" s="143">
        <f>S366*H366</f>
        <v>4.5899999999999995E-3</v>
      </c>
      <c r="AR366" s="144" t="s">
        <v>263</v>
      </c>
      <c r="AT366" s="144" t="s">
        <v>164</v>
      </c>
      <c r="AU366" s="144" t="s">
        <v>84</v>
      </c>
      <c r="AY366" s="17" t="s">
        <v>161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82</v>
      </c>
      <c r="BK366" s="145">
        <f>ROUND(I366*H366,2)</f>
        <v>0</v>
      </c>
      <c r="BL366" s="17" t="s">
        <v>263</v>
      </c>
      <c r="BM366" s="144" t="s">
        <v>529</v>
      </c>
    </row>
    <row r="367" spans="2:65" s="1" customFormat="1" ht="11.25">
      <c r="B367" s="32"/>
      <c r="D367" s="146" t="s">
        <v>171</v>
      </c>
      <c r="F367" s="147" t="s">
        <v>530</v>
      </c>
      <c r="I367" s="148"/>
      <c r="L367" s="32"/>
      <c r="M367" s="149"/>
      <c r="T367" s="56"/>
      <c r="AT367" s="17" t="s">
        <v>171</v>
      </c>
      <c r="AU367" s="17" t="s">
        <v>84</v>
      </c>
    </row>
    <row r="368" spans="2:65" s="12" customFormat="1" ht="11.25">
      <c r="B368" s="150"/>
      <c r="D368" s="146" t="s">
        <v>173</v>
      </c>
      <c r="E368" s="151" t="s">
        <v>1</v>
      </c>
      <c r="F368" s="152" t="s">
        <v>174</v>
      </c>
      <c r="H368" s="151" t="s">
        <v>1</v>
      </c>
      <c r="I368" s="153"/>
      <c r="L368" s="150"/>
      <c r="M368" s="154"/>
      <c r="T368" s="155"/>
      <c r="AT368" s="151" t="s">
        <v>173</v>
      </c>
      <c r="AU368" s="151" t="s">
        <v>84</v>
      </c>
      <c r="AV368" s="12" t="s">
        <v>82</v>
      </c>
      <c r="AW368" s="12" t="s">
        <v>31</v>
      </c>
      <c r="AX368" s="12" t="s">
        <v>74</v>
      </c>
      <c r="AY368" s="151" t="s">
        <v>161</v>
      </c>
    </row>
    <row r="369" spans="2:65" s="13" customFormat="1" ht="11.25">
      <c r="B369" s="156"/>
      <c r="D369" s="146" t="s">
        <v>173</v>
      </c>
      <c r="E369" s="157" t="s">
        <v>1</v>
      </c>
      <c r="F369" s="158" t="s">
        <v>531</v>
      </c>
      <c r="H369" s="159">
        <v>15.3</v>
      </c>
      <c r="I369" s="160"/>
      <c r="L369" s="156"/>
      <c r="M369" s="161"/>
      <c r="T369" s="162"/>
      <c r="AT369" s="157" t="s">
        <v>173</v>
      </c>
      <c r="AU369" s="157" t="s">
        <v>84</v>
      </c>
      <c r="AV369" s="13" t="s">
        <v>84</v>
      </c>
      <c r="AW369" s="13" t="s">
        <v>31</v>
      </c>
      <c r="AX369" s="13" t="s">
        <v>82</v>
      </c>
      <c r="AY369" s="157" t="s">
        <v>161</v>
      </c>
    </row>
    <row r="370" spans="2:65" s="1" customFormat="1" ht="16.5" customHeight="1">
      <c r="B370" s="32"/>
      <c r="C370" s="133" t="s">
        <v>532</v>
      </c>
      <c r="D370" s="133" t="s">
        <v>164</v>
      </c>
      <c r="E370" s="134" t="s">
        <v>533</v>
      </c>
      <c r="F370" s="135" t="s">
        <v>534</v>
      </c>
      <c r="G370" s="136" t="s">
        <v>178</v>
      </c>
      <c r="H370" s="137">
        <v>92.24</v>
      </c>
      <c r="I370" s="138"/>
      <c r="J370" s="139">
        <f>ROUND(I370*H370,2)</f>
        <v>0</v>
      </c>
      <c r="K370" s="135" t="s">
        <v>168</v>
      </c>
      <c r="L370" s="32"/>
      <c r="M370" s="140" t="s">
        <v>1</v>
      </c>
      <c r="N370" s="141" t="s">
        <v>39</v>
      </c>
      <c r="P370" s="142">
        <f>O370*H370</f>
        <v>0</v>
      </c>
      <c r="Q370" s="142">
        <v>1.0000000000000001E-5</v>
      </c>
      <c r="R370" s="142">
        <f>Q370*H370</f>
        <v>9.2239999999999998E-4</v>
      </c>
      <c r="S370" s="142">
        <v>0</v>
      </c>
      <c r="T370" s="143">
        <f>S370*H370</f>
        <v>0</v>
      </c>
      <c r="AR370" s="144" t="s">
        <v>263</v>
      </c>
      <c r="AT370" s="144" t="s">
        <v>164</v>
      </c>
      <c r="AU370" s="144" t="s">
        <v>84</v>
      </c>
      <c r="AY370" s="17" t="s">
        <v>161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82</v>
      </c>
      <c r="BK370" s="145">
        <f>ROUND(I370*H370,2)</f>
        <v>0</v>
      </c>
      <c r="BL370" s="17" t="s">
        <v>263</v>
      </c>
      <c r="BM370" s="144" t="s">
        <v>535</v>
      </c>
    </row>
    <row r="371" spans="2:65" s="1" customFormat="1" ht="11.25">
      <c r="B371" s="32"/>
      <c r="D371" s="146" t="s">
        <v>171</v>
      </c>
      <c r="F371" s="147" t="s">
        <v>536</v>
      </c>
      <c r="I371" s="148"/>
      <c r="L371" s="32"/>
      <c r="M371" s="149"/>
      <c r="T371" s="56"/>
      <c r="AT371" s="17" t="s">
        <v>171</v>
      </c>
      <c r="AU371" s="17" t="s">
        <v>84</v>
      </c>
    </row>
    <row r="372" spans="2:65" s="12" customFormat="1" ht="22.5">
      <c r="B372" s="150"/>
      <c r="D372" s="146" t="s">
        <v>173</v>
      </c>
      <c r="E372" s="151" t="s">
        <v>1</v>
      </c>
      <c r="F372" s="152" t="s">
        <v>198</v>
      </c>
      <c r="H372" s="151" t="s">
        <v>1</v>
      </c>
      <c r="I372" s="153"/>
      <c r="L372" s="150"/>
      <c r="M372" s="154"/>
      <c r="T372" s="155"/>
      <c r="AT372" s="151" t="s">
        <v>173</v>
      </c>
      <c r="AU372" s="151" t="s">
        <v>84</v>
      </c>
      <c r="AV372" s="12" t="s">
        <v>82</v>
      </c>
      <c r="AW372" s="12" t="s">
        <v>31</v>
      </c>
      <c r="AX372" s="12" t="s">
        <v>74</v>
      </c>
      <c r="AY372" s="151" t="s">
        <v>161</v>
      </c>
    </row>
    <row r="373" spans="2:65" s="13" customFormat="1" ht="11.25">
      <c r="B373" s="156"/>
      <c r="D373" s="146" t="s">
        <v>173</v>
      </c>
      <c r="E373" s="157" t="s">
        <v>1</v>
      </c>
      <c r="F373" s="158" t="s">
        <v>537</v>
      </c>
      <c r="H373" s="159">
        <v>36.1</v>
      </c>
      <c r="I373" s="160"/>
      <c r="L373" s="156"/>
      <c r="M373" s="161"/>
      <c r="T373" s="162"/>
      <c r="AT373" s="157" t="s">
        <v>173</v>
      </c>
      <c r="AU373" s="157" t="s">
        <v>84</v>
      </c>
      <c r="AV373" s="13" t="s">
        <v>84</v>
      </c>
      <c r="AW373" s="13" t="s">
        <v>31</v>
      </c>
      <c r="AX373" s="13" t="s">
        <v>74</v>
      </c>
      <c r="AY373" s="157" t="s">
        <v>161</v>
      </c>
    </row>
    <row r="374" spans="2:65" s="13" customFormat="1" ht="11.25">
      <c r="B374" s="156"/>
      <c r="D374" s="146" t="s">
        <v>173</v>
      </c>
      <c r="E374" s="157" t="s">
        <v>1</v>
      </c>
      <c r="F374" s="158" t="s">
        <v>538</v>
      </c>
      <c r="H374" s="159">
        <v>37.04</v>
      </c>
      <c r="I374" s="160"/>
      <c r="L374" s="156"/>
      <c r="M374" s="161"/>
      <c r="T374" s="162"/>
      <c r="AT374" s="157" t="s">
        <v>173</v>
      </c>
      <c r="AU374" s="157" t="s">
        <v>84</v>
      </c>
      <c r="AV374" s="13" t="s">
        <v>84</v>
      </c>
      <c r="AW374" s="13" t="s">
        <v>31</v>
      </c>
      <c r="AX374" s="13" t="s">
        <v>74</v>
      </c>
      <c r="AY374" s="157" t="s">
        <v>161</v>
      </c>
    </row>
    <row r="375" spans="2:65" s="13" customFormat="1" ht="11.25">
      <c r="B375" s="156"/>
      <c r="D375" s="146" t="s">
        <v>173</v>
      </c>
      <c r="E375" s="157" t="s">
        <v>1</v>
      </c>
      <c r="F375" s="158" t="s">
        <v>539</v>
      </c>
      <c r="H375" s="159">
        <v>19.100000000000001</v>
      </c>
      <c r="I375" s="160"/>
      <c r="L375" s="156"/>
      <c r="M375" s="161"/>
      <c r="T375" s="162"/>
      <c r="AT375" s="157" t="s">
        <v>173</v>
      </c>
      <c r="AU375" s="157" t="s">
        <v>84</v>
      </c>
      <c r="AV375" s="13" t="s">
        <v>84</v>
      </c>
      <c r="AW375" s="13" t="s">
        <v>31</v>
      </c>
      <c r="AX375" s="13" t="s">
        <v>74</v>
      </c>
      <c r="AY375" s="157" t="s">
        <v>161</v>
      </c>
    </row>
    <row r="376" spans="2:65" s="15" customFormat="1" ht="11.25">
      <c r="B376" s="170"/>
      <c r="D376" s="146" t="s">
        <v>173</v>
      </c>
      <c r="E376" s="171" t="s">
        <v>1</v>
      </c>
      <c r="F376" s="172" t="s">
        <v>204</v>
      </c>
      <c r="H376" s="173">
        <v>92.24</v>
      </c>
      <c r="I376" s="174"/>
      <c r="L376" s="170"/>
      <c r="M376" s="175"/>
      <c r="T376" s="176"/>
      <c r="AT376" s="171" t="s">
        <v>173</v>
      </c>
      <c r="AU376" s="171" t="s">
        <v>84</v>
      </c>
      <c r="AV376" s="15" t="s">
        <v>169</v>
      </c>
      <c r="AW376" s="15" t="s">
        <v>31</v>
      </c>
      <c r="AX376" s="15" t="s">
        <v>82</v>
      </c>
      <c r="AY376" s="171" t="s">
        <v>161</v>
      </c>
    </row>
    <row r="377" spans="2:65" s="1" customFormat="1" ht="24.2" customHeight="1">
      <c r="B377" s="32"/>
      <c r="C377" s="178" t="s">
        <v>540</v>
      </c>
      <c r="D377" s="178" t="s">
        <v>453</v>
      </c>
      <c r="E377" s="179" t="s">
        <v>541</v>
      </c>
      <c r="F377" s="180" t="s">
        <v>542</v>
      </c>
      <c r="G377" s="181" t="s">
        <v>178</v>
      </c>
      <c r="H377" s="182">
        <v>94.084999999999994</v>
      </c>
      <c r="I377" s="183"/>
      <c r="J377" s="184">
        <f>ROUND(I377*H377,2)</f>
        <v>0</v>
      </c>
      <c r="K377" s="180" t="s">
        <v>1</v>
      </c>
      <c r="L377" s="185"/>
      <c r="M377" s="186" t="s">
        <v>1</v>
      </c>
      <c r="N377" s="187" t="s">
        <v>39</v>
      </c>
      <c r="P377" s="142">
        <f>O377*H377</f>
        <v>0</v>
      </c>
      <c r="Q377" s="142">
        <v>2.9999999999999997E-4</v>
      </c>
      <c r="R377" s="142">
        <f>Q377*H377</f>
        <v>2.8225499999999997E-2</v>
      </c>
      <c r="S377" s="142">
        <v>0</v>
      </c>
      <c r="T377" s="143">
        <f>S377*H377</f>
        <v>0</v>
      </c>
      <c r="AR377" s="144" t="s">
        <v>363</v>
      </c>
      <c r="AT377" s="144" t="s">
        <v>453</v>
      </c>
      <c r="AU377" s="144" t="s">
        <v>84</v>
      </c>
      <c r="AY377" s="17" t="s">
        <v>161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82</v>
      </c>
      <c r="BK377" s="145">
        <f>ROUND(I377*H377,2)</f>
        <v>0</v>
      </c>
      <c r="BL377" s="17" t="s">
        <v>263</v>
      </c>
      <c r="BM377" s="144" t="s">
        <v>543</v>
      </c>
    </row>
    <row r="378" spans="2:65" s="1" customFormat="1" ht="19.5">
      <c r="B378" s="32"/>
      <c r="D378" s="146" t="s">
        <v>171</v>
      </c>
      <c r="F378" s="147" t="s">
        <v>542</v>
      </c>
      <c r="I378" s="148"/>
      <c r="L378" s="32"/>
      <c r="M378" s="149"/>
      <c r="T378" s="56"/>
      <c r="AT378" s="17" t="s">
        <v>171</v>
      </c>
      <c r="AU378" s="17" t="s">
        <v>84</v>
      </c>
    </row>
    <row r="379" spans="2:65" s="13" customFormat="1" ht="11.25">
      <c r="B379" s="156"/>
      <c r="D379" s="146" t="s">
        <v>173</v>
      </c>
      <c r="F379" s="158" t="s">
        <v>544</v>
      </c>
      <c r="H379" s="159">
        <v>94.084999999999994</v>
      </c>
      <c r="I379" s="160"/>
      <c r="L379" s="156"/>
      <c r="M379" s="161"/>
      <c r="T379" s="162"/>
      <c r="AT379" s="157" t="s">
        <v>173</v>
      </c>
      <c r="AU379" s="157" t="s">
        <v>84</v>
      </c>
      <c r="AV379" s="13" t="s">
        <v>84</v>
      </c>
      <c r="AW379" s="13" t="s">
        <v>4</v>
      </c>
      <c r="AX379" s="13" t="s">
        <v>82</v>
      </c>
      <c r="AY379" s="157" t="s">
        <v>161</v>
      </c>
    </row>
    <row r="380" spans="2:65" s="1" customFormat="1" ht="24.2" customHeight="1">
      <c r="B380" s="32"/>
      <c r="C380" s="133" t="s">
        <v>545</v>
      </c>
      <c r="D380" s="133" t="s">
        <v>164</v>
      </c>
      <c r="E380" s="134" t="s">
        <v>546</v>
      </c>
      <c r="F380" s="135" t="s">
        <v>547</v>
      </c>
      <c r="G380" s="136" t="s">
        <v>322</v>
      </c>
      <c r="H380" s="137">
        <v>2.0379999999999998</v>
      </c>
      <c r="I380" s="138"/>
      <c r="J380" s="139">
        <f>ROUND(I380*H380,2)</f>
        <v>0</v>
      </c>
      <c r="K380" s="135" t="s">
        <v>168</v>
      </c>
      <c r="L380" s="32"/>
      <c r="M380" s="140" t="s">
        <v>1</v>
      </c>
      <c r="N380" s="141" t="s">
        <v>39</v>
      </c>
      <c r="P380" s="142">
        <f>O380*H380</f>
        <v>0</v>
      </c>
      <c r="Q380" s="142">
        <v>0</v>
      </c>
      <c r="R380" s="142">
        <f>Q380*H380</f>
        <v>0</v>
      </c>
      <c r="S380" s="142">
        <v>0</v>
      </c>
      <c r="T380" s="143">
        <f>S380*H380</f>
        <v>0</v>
      </c>
      <c r="AR380" s="144" t="s">
        <v>263</v>
      </c>
      <c r="AT380" s="144" t="s">
        <v>164</v>
      </c>
      <c r="AU380" s="144" t="s">
        <v>84</v>
      </c>
      <c r="AY380" s="17" t="s">
        <v>161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82</v>
      </c>
      <c r="BK380" s="145">
        <f>ROUND(I380*H380,2)</f>
        <v>0</v>
      </c>
      <c r="BL380" s="17" t="s">
        <v>263</v>
      </c>
      <c r="BM380" s="144" t="s">
        <v>548</v>
      </c>
    </row>
    <row r="381" spans="2:65" s="1" customFormat="1" ht="29.25">
      <c r="B381" s="32"/>
      <c r="D381" s="146" t="s">
        <v>171</v>
      </c>
      <c r="F381" s="147" t="s">
        <v>549</v>
      </c>
      <c r="I381" s="148"/>
      <c r="L381" s="32"/>
      <c r="M381" s="149"/>
      <c r="T381" s="56"/>
      <c r="AT381" s="17" t="s">
        <v>171</v>
      </c>
      <c r="AU381" s="17" t="s">
        <v>84</v>
      </c>
    </row>
    <row r="382" spans="2:65" s="1" customFormat="1" ht="24.2" customHeight="1">
      <c r="B382" s="32"/>
      <c r="C382" s="133" t="s">
        <v>550</v>
      </c>
      <c r="D382" s="133" t="s">
        <v>164</v>
      </c>
      <c r="E382" s="134" t="s">
        <v>551</v>
      </c>
      <c r="F382" s="135" t="s">
        <v>552</v>
      </c>
      <c r="G382" s="136" t="s">
        <v>322</v>
      </c>
      <c r="H382" s="137">
        <v>2.0379999999999998</v>
      </c>
      <c r="I382" s="138"/>
      <c r="J382" s="139">
        <f>ROUND(I382*H382,2)</f>
        <v>0</v>
      </c>
      <c r="K382" s="135" t="s">
        <v>168</v>
      </c>
      <c r="L382" s="32"/>
      <c r="M382" s="140" t="s">
        <v>1</v>
      </c>
      <c r="N382" s="141" t="s">
        <v>39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263</v>
      </c>
      <c r="AT382" s="144" t="s">
        <v>164</v>
      </c>
      <c r="AU382" s="144" t="s">
        <v>84</v>
      </c>
      <c r="AY382" s="17" t="s">
        <v>161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7" t="s">
        <v>82</v>
      </c>
      <c r="BK382" s="145">
        <f>ROUND(I382*H382,2)</f>
        <v>0</v>
      </c>
      <c r="BL382" s="17" t="s">
        <v>263</v>
      </c>
      <c r="BM382" s="144" t="s">
        <v>553</v>
      </c>
    </row>
    <row r="383" spans="2:65" s="1" customFormat="1" ht="29.25">
      <c r="B383" s="32"/>
      <c r="D383" s="146" t="s">
        <v>171</v>
      </c>
      <c r="F383" s="147" t="s">
        <v>554</v>
      </c>
      <c r="I383" s="148"/>
      <c r="L383" s="32"/>
      <c r="M383" s="149"/>
      <c r="T383" s="56"/>
      <c r="AT383" s="17" t="s">
        <v>171</v>
      </c>
      <c r="AU383" s="17" t="s">
        <v>84</v>
      </c>
    </row>
    <row r="384" spans="2:65" s="11" customFormat="1" ht="22.9" customHeight="1">
      <c r="B384" s="121"/>
      <c r="D384" s="122" t="s">
        <v>73</v>
      </c>
      <c r="E384" s="131" t="s">
        <v>555</v>
      </c>
      <c r="F384" s="131" t="s">
        <v>556</v>
      </c>
      <c r="I384" s="124"/>
      <c r="J384" s="132">
        <f>BK384</f>
        <v>0</v>
      </c>
      <c r="L384" s="121"/>
      <c r="M384" s="126"/>
      <c r="P384" s="127">
        <f>SUM(P385:P416)</f>
        <v>0</v>
      </c>
      <c r="R384" s="127">
        <f>SUM(R385:R416)</f>
        <v>0.42151120000000003</v>
      </c>
      <c r="T384" s="128">
        <f>SUM(T385:T416)</f>
        <v>4.3083345</v>
      </c>
      <c r="AR384" s="122" t="s">
        <v>84</v>
      </c>
      <c r="AT384" s="129" t="s">
        <v>73</v>
      </c>
      <c r="AU384" s="129" t="s">
        <v>82</v>
      </c>
      <c r="AY384" s="122" t="s">
        <v>161</v>
      </c>
      <c r="BK384" s="130">
        <f>SUM(BK385:BK416)</f>
        <v>0</v>
      </c>
    </row>
    <row r="385" spans="2:65" s="1" customFormat="1" ht="16.5" customHeight="1">
      <c r="B385" s="32"/>
      <c r="C385" s="133" t="s">
        <v>557</v>
      </c>
      <c r="D385" s="133" t="s">
        <v>164</v>
      </c>
      <c r="E385" s="134" t="s">
        <v>558</v>
      </c>
      <c r="F385" s="135" t="s">
        <v>559</v>
      </c>
      <c r="G385" s="136" t="s">
        <v>167</v>
      </c>
      <c r="H385" s="137">
        <v>20.92</v>
      </c>
      <c r="I385" s="138"/>
      <c r="J385" s="139">
        <f>ROUND(I385*H385,2)</f>
        <v>0</v>
      </c>
      <c r="K385" s="135" t="s">
        <v>168</v>
      </c>
      <c r="L385" s="32"/>
      <c r="M385" s="140" t="s">
        <v>1</v>
      </c>
      <c r="N385" s="141" t="s">
        <v>39</v>
      </c>
      <c r="P385" s="142">
        <f>O385*H385</f>
        <v>0</v>
      </c>
      <c r="Q385" s="142">
        <v>2.9999999999999997E-4</v>
      </c>
      <c r="R385" s="142">
        <f>Q385*H385</f>
        <v>6.2760000000000003E-3</v>
      </c>
      <c r="S385" s="142">
        <v>0</v>
      </c>
      <c r="T385" s="143">
        <f>S385*H385</f>
        <v>0</v>
      </c>
      <c r="AR385" s="144" t="s">
        <v>263</v>
      </c>
      <c r="AT385" s="144" t="s">
        <v>164</v>
      </c>
      <c r="AU385" s="144" t="s">
        <v>84</v>
      </c>
      <c r="AY385" s="17" t="s">
        <v>161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7" t="s">
        <v>82</v>
      </c>
      <c r="BK385" s="145">
        <f>ROUND(I385*H385,2)</f>
        <v>0</v>
      </c>
      <c r="BL385" s="17" t="s">
        <v>263</v>
      </c>
      <c r="BM385" s="144" t="s">
        <v>560</v>
      </c>
    </row>
    <row r="386" spans="2:65" s="1" customFormat="1" ht="19.5">
      <c r="B386" s="32"/>
      <c r="D386" s="146" t="s">
        <v>171</v>
      </c>
      <c r="F386" s="147" t="s">
        <v>561</v>
      </c>
      <c r="I386" s="148"/>
      <c r="L386" s="32"/>
      <c r="M386" s="149"/>
      <c r="T386" s="56"/>
      <c r="AT386" s="17" t="s">
        <v>171</v>
      </c>
      <c r="AU386" s="17" t="s">
        <v>84</v>
      </c>
    </row>
    <row r="387" spans="2:65" s="12" customFormat="1" ht="11.25">
      <c r="B387" s="150"/>
      <c r="D387" s="146" t="s">
        <v>173</v>
      </c>
      <c r="E387" s="151" t="s">
        <v>1</v>
      </c>
      <c r="F387" s="152" t="s">
        <v>562</v>
      </c>
      <c r="H387" s="151" t="s">
        <v>1</v>
      </c>
      <c r="I387" s="153"/>
      <c r="L387" s="150"/>
      <c r="M387" s="154"/>
      <c r="T387" s="155"/>
      <c r="AT387" s="151" t="s">
        <v>173</v>
      </c>
      <c r="AU387" s="151" t="s">
        <v>84</v>
      </c>
      <c r="AV387" s="12" t="s">
        <v>82</v>
      </c>
      <c r="AW387" s="12" t="s">
        <v>31</v>
      </c>
      <c r="AX387" s="12" t="s">
        <v>74</v>
      </c>
      <c r="AY387" s="151" t="s">
        <v>161</v>
      </c>
    </row>
    <row r="388" spans="2:65" s="13" customFormat="1" ht="11.25">
      <c r="B388" s="156"/>
      <c r="D388" s="146" t="s">
        <v>173</v>
      </c>
      <c r="E388" s="157" t="s">
        <v>1</v>
      </c>
      <c r="F388" s="158" t="s">
        <v>111</v>
      </c>
      <c r="H388" s="159">
        <v>20.92</v>
      </c>
      <c r="I388" s="160"/>
      <c r="L388" s="156"/>
      <c r="M388" s="161"/>
      <c r="T388" s="162"/>
      <c r="AT388" s="157" t="s">
        <v>173</v>
      </c>
      <c r="AU388" s="157" t="s">
        <v>84</v>
      </c>
      <c r="AV388" s="13" t="s">
        <v>84</v>
      </c>
      <c r="AW388" s="13" t="s">
        <v>31</v>
      </c>
      <c r="AX388" s="13" t="s">
        <v>82</v>
      </c>
      <c r="AY388" s="157" t="s">
        <v>161</v>
      </c>
    </row>
    <row r="389" spans="2:65" s="1" customFormat="1" ht="24.2" customHeight="1">
      <c r="B389" s="32"/>
      <c r="C389" s="133" t="s">
        <v>563</v>
      </c>
      <c r="D389" s="133" t="s">
        <v>164</v>
      </c>
      <c r="E389" s="134" t="s">
        <v>564</v>
      </c>
      <c r="F389" s="135" t="s">
        <v>565</v>
      </c>
      <c r="G389" s="136" t="s">
        <v>167</v>
      </c>
      <c r="H389" s="137">
        <v>11</v>
      </c>
      <c r="I389" s="138"/>
      <c r="J389" s="139">
        <f>ROUND(I389*H389,2)</f>
        <v>0</v>
      </c>
      <c r="K389" s="135" t="s">
        <v>168</v>
      </c>
      <c r="L389" s="32"/>
      <c r="M389" s="140" t="s">
        <v>1</v>
      </c>
      <c r="N389" s="141" t="s">
        <v>39</v>
      </c>
      <c r="P389" s="142">
        <f>O389*H389</f>
        <v>0</v>
      </c>
      <c r="Q389" s="142">
        <v>1.5E-3</v>
      </c>
      <c r="R389" s="142">
        <f>Q389*H389</f>
        <v>1.6500000000000001E-2</v>
      </c>
      <c r="S389" s="142">
        <v>0</v>
      </c>
      <c r="T389" s="143">
        <f>S389*H389</f>
        <v>0</v>
      </c>
      <c r="AR389" s="144" t="s">
        <v>263</v>
      </c>
      <c r="AT389" s="144" t="s">
        <v>164</v>
      </c>
      <c r="AU389" s="144" t="s">
        <v>84</v>
      </c>
      <c r="AY389" s="17" t="s">
        <v>161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7" t="s">
        <v>82</v>
      </c>
      <c r="BK389" s="145">
        <f>ROUND(I389*H389,2)</f>
        <v>0</v>
      </c>
      <c r="BL389" s="17" t="s">
        <v>263</v>
      </c>
      <c r="BM389" s="144" t="s">
        <v>566</v>
      </c>
    </row>
    <row r="390" spans="2:65" s="1" customFormat="1" ht="19.5">
      <c r="B390" s="32"/>
      <c r="D390" s="146" t="s">
        <v>171</v>
      </c>
      <c r="F390" s="147" t="s">
        <v>567</v>
      </c>
      <c r="I390" s="148"/>
      <c r="L390" s="32"/>
      <c r="M390" s="149"/>
      <c r="T390" s="56"/>
      <c r="AT390" s="17" t="s">
        <v>171</v>
      </c>
      <c r="AU390" s="17" t="s">
        <v>84</v>
      </c>
    </row>
    <row r="391" spans="2:65" s="12" customFormat="1" ht="11.25">
      <c r="B391" s="150"/>
      <c r="D391" s="146" t="s">
        <v>173</v>
      </c>
      <c r="E391" s="151" t="s">
        <v>1</v>
      </c>
      <c r="F391" s="152" t="s">
        <v>568</v>
      </c>
      <c r="H391" s="151" t="s">
        <v>1</v>
      </c>
      <c r="I391" s="153"/>
      <c r="L391" s="150"/>
      <c r="M391" s="154"/>
      <c r="T391" s="155"/>
      <c r="AT391" s="151" t="s">
        <v>173</v>
      </c>
      <c r="AU391" s="151" t="s">
        <v>84</v>
      </c>
      <c r="AV391" s="12" t="s">
        <v>82</v>
      </c>
      <c r="AW391" s="12" t="s">
        <v>31</v>
      </c>
      <c r="AX391" s="12" t="s">
        <v>74</v>
      </c>
      <c r="AY391" s="151" t="s">
        <v>161</v>
      </c>
    </row>
    <row r="392" spans="2:65" s="12" customFormat="1" ht="22.5">
      <c r="B392" s="150"/>
      <c r="D392" s="146" t="s">
        <v>173</v>
      </c>
      <c r="E392" s="151" t="s">
        <v>1</v>
      </c>
      <c r="F392" s="152" t="s">
        <v>569</v>
      </c>
      <c r="H392" s="151" t="s">
        <v>1</v>
      </c>
      <c r="I392" s="153"/>
      <c r="L392" s="150"/>
      <c r="M392" s="154"/>
      <c r="T392" s="155"/>
      <c r="AT392" s="151" t="s">
        <v>173</v>
      </c>
      <c r="AU392" s="151" t="s">
        <v>84</v>
      </c>
      <c r="AV392" s="12" t="s">
        <v>82</v>
      </c>
      <c r="AW392" s="12" t="s">
        <v>31</v>
      </c>
      <c r="AX392" s="12" t="s">
        <v>74</v>
      </c>
      <c r="AY392" s="151" t="s">
        <v>161</v>
      </c>
    </row>
    <row r="393" spans="2:65" s="13" customFormat="1" ht="11.25">
      <c r="B393" s="156"/>
      <c r="D393" s="146" t="s">
        <v>173</v>
      </c>
      <c r="E393" s="157" t="s">
        <v>1</v>
      </c>
      <c r="F393" s="158" t="s">
        <v>570</v>
      </c>
      <c r="H393" s="159">
        <v>11</v>
      </c>
      <c r="I393" s="160"/>
      <c r="L393" s="156"/>
      <c r="M393" s="161"/>
      <c r="T393" s="162"/>
      <c r="AT393" s="157" t="s">
        <v>173</v>
      </c>
      <c r="AU393" s="157" t="s">
        <v>84</v>
      </c>
      <c r="AV393" s="13" t="s">
        <v>84</v>
      </c>
      <c r="AW393" s="13" t="s">
        <v>31</v>
      </c>
      <c r="AX393" s="13" t="s">
        <v>82</v>
      </c>
      <c r="AY393" s="157" t="s">
        <v>161</v>
      </c>
    </row>
    <row r="394" spans="2:65" s="1" customFormat="1" ht="24.2" customHeight="1">
      <c r="B394" s="32"/>
      <c r="C394" s="133" t="s">
        <v>571</v>
      </c>
      <c r="D394" s="133" t="s">
        <v>164</v>
      </c>
      <c r="E394" s="134" t="s">
        <v>572</v>
      </c>
      <c r="F394" s="135" t="s">
        <v>573</v>
      </c>
      <c r="G394" s="136" t="s">
        <v>167</v>
      </c>
      <c r="H394" s="137">
        <v>52.863</v>
      </c>
      <c r="I394" s="138"/>
      <c r="J394" s="139">
        <f>ROUND(I394*H394,2)</f>
        <v>0</v>
      </c>
      <c r="K394" s="135" t="s">
        <v>168</v>
      </c>
      <c r="L394" s="32"/>
      <c r="M394" s="140" t="s">
        <v>1</v>
      </c>
      <c r="N394" s="141" t="s">
        <v>39</v>
      </c>
      <c r="P394" s="142">
        <f>O394*H394</f>
        <v>0</v>
      </c>
      <c r="Q394" s="142">
        <v>0</v>
      </c>
      <c r="R394" s="142">
        <f>Q394*H394</f>
        <v>0</v>
      </c>
      <c r="S394" s="142">
        <v>8.1500000000000003E-2</v>
      </c>
      <c r="T394" s="143">
        <f>S394*H394</f>
        <v>4.3083345</v>
      </c>
      <c r="AR394" s="144" t="s">
        <v>263</v>
      </c>
      <c r="AT394" s="144" t="s">
        <v>164</v>
      </c>
      <c r="AU394" s="144" t="s">
        <v>84</v>
      </c>
      <c r="AY394" s="17" t="s">
        <v>161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82</v>
      </c>
      <c r="BK394" s="145">
        <f>ROUND(I394*H394,2)</f>
        <v>0</v>
      </c>
      <c r="BL394" s="17" t="s">
        <v>263</v>
      </c>
      <c r="BM394" s="144" t="s">
        <v>574</v>
      </c>
    </row>
    <row r="395" spans="2:65" s="1" customFormat="1" ht="11.25">
      <c r="B395" s="32"/>
      <c r="D395" s="146" t="s">
        <v>171</v>
      </c>
      <c r="F395" s="147" t="s">
        <v>575</v>
      </c>
      <c r="I395" s="148"/>
      <c r="L395" s="32"/>
      <c r="M395" s="149"/>
      <c r="T395" s="56"/>
      <c r="AT395" s="17" t="s">
        <v>171</v>
      </c>
      <c r="AU395" s="17" t="s">
        <v>84</v>
      </c>
    </row>
    <row r="396" spans="2:65" s="12" customFormat="1" ht="33.75">
      <c r="B396" s="150"/>
      <c r="D396" s="146" t="s">
        <v>173</v>
      </c>
      <c r="E396" s="151" t="s">
        <v>1</v>
      </c>
      <c r="F396" s="152" t="s">
        <v>435</v>
      </c>
      <c r="H396" s="151" t="s">
        <v>1</v>
      </c>
      <c r="I396" s="153"/>
      <c r="L396" s="150"/>
      <c r="M396" s="154"/>
      <c r="T396" s="155"/>
      <c r="AT396" s="151" t="s">
        <v>173</v>
      </c>
      <c r="AU396" s="151" t="s">
        <v>84</v>
      </c>
      <c r="AV396" s="12" t="s">
        <v>82</v>
      </c>
      <c r="AW396" s="12" t="s">
        <v>31</v>
      </c>
      <c r="AX396" s="12" t="s">
        <v>74</v>
      </c>
      <c r="AY396" s="151" t="s">
        <v>161</v>
      </c>
    </row>
    <row r="397" spans="2:65" s="13" customFormat="1" ht="22.5">
      <c r="B397" s="156"/>
      <c r="D397" s="146" t="s">
        <v>173</v>
      </c>
      <c r="E397" s="157" t="s">
        <v>1</v>
      </c>
      <c r="F397" s="158" t="s">
        <v>400</v>
      </c>
      <c r="H397" s="159">
        <v>22.742999999999999</v>
      </c>
      <c r="I397" s="160"/>
      <c r="L397" s="156"/>
      <c r="M397" s="161"/>
      <c r="T397" s="162"/>
      <c r="AT397" s="157" t="s">
        <v>173</v>
      </c>
      <c r="AU397" s="157" t="s">
        <v>84</v>
      </c>
      <c r="AV397" s="13" t="s">
        <v>84</v>
      </c>
      <c r="AW397" s="13" t="s">
        <v>31</v>
      </c>
      <c r="AX397" s="13" t="s">
        <v>74</v>
      </c>
      <c r="AY397" s="157" t="s">
        <v>161</v>
      </c>
    </row>
    <row r="398" spans="2:65" s="13" customFormat="1" ht="11.25">
      <c r="B398" s="156"/>
      <c r="D398" s="146" t="s">
        <v>173</v>
      </c>
      <c r="E398" s="157" t="s">
        <v>1</v>
      </c>
      <c r="F398" s="158" t="s">
        <v>401</v>
      </c>
      <c r="H398" s="159">
        <v>20.52</v>
      </c>
      <c r="I398" s="160"/>
      <c r="L398" s="156"/>
      <c r="M398" s="161"/>
      <c r="T398" s="162"/>
      <c r="AT398" s="157" t="s">
        <v>173</v>
      </c>
      <c r="AU398" s="157" t="s">
        <v>84</v>
      </c>
      <c r="AV398" s="13" t="s">
        <v>84</v>
      </c>
      <c r="AW398" s="13" t="s">
        <v>31</v>
      </c>
      <c r="AX398" s="13" t="s">
        <v>74</v>
      </c>
      <c r="AY398" s="157" t="s">
        <v>161</v>
      </c>
    </row>
    <row r="399" spans="2:65" s="13" customFormat="1" ht="11.25">
      <c r="B399" s="156"/>
      <c r="D399" s="146" t="s">
        <v>173</v>
      </c>
      <c r="E399" s="157" t="s">
        <v>1</v>
      </c>
      <c r="F399" s="158" t="s">
        <v>576</v>
      </c>
      <c r="H399" s="159">
        <v>9.6</v>
      </c>
      <c r="I399" s="160"/>
      <c r="L399" s="156"/>
      <c r="M399" s="161"/>
      <c r="T399" s="162"/>
      <c r="AT399" s="157" t="s">
        <v>173</v>
      </c>
      <c r="AU399" s="157" t="s">
        <v>84</v>
      </c>
      <c r="AV399" s="13" t="s">
        <v>84</v>
      </c>
      <c r="AW399" s="13" t="s">
        <v>31</v>
      </c>
      <c r="AX399" s="13" t="s">
        <v>74</v>
      </c>
      <c r="AY399" s="157" t="s">
        <v>161</v>
      </c>
    </row>
    <row r="400" spans="2:65" s="15" customFormat="1" ht="11.25">
      <c r="B400" s="170"/>
      <c r="D400" s="146" t="s">
        <v>173</v>
      </c>
      <c r="E400" s="171" t="s">
        <v>577</v>
      </c>
      <c r="F400" s="172" t="s">
        <v>204</v>
      </c>
      <c r="H400" s="173">
        <v>52.863</v>
      </c>
      <c r="I400" s="174"/>
      <c r="L400" s="170"/>
      <c r="M400" s="175"/>
      <c r="T400" s="176"/>
      <c r="AT400" s="171" t="s">
        <v>173</v>
      </c>
      <c r="AU400" s="171" t="s">
        <v>84</v>
      </c>
      <c r="AV400" s="15" t="s">
        <v>169</v>
      </c>
      <c r="AW400" s="15" t="s">
        <v>31</v>
      </c>
      <c r="AX400" s="15" t="s">
        <v>82</v>
      </c>
      <c r="AY400" s="171" t="s">
        <v>161</v>
      </c>
    </row>
    <row r="401" spans="2:65" s="1" customFormat="1" ht="33" customHeight="1">
      <c r="B401" s="32"/>
      <c r="C401" s="133" t="s">
        <v>578</v>
      </c>
      <c r="D401" s="133" t="s">
        <v>164</v>
      </c>
      <c r="E401" s="134" t="s">
        <v>579</v>
      </c>
      <c r="F401" s="135" t="s">
        <v>580</v>
      </c>
      <c r="G401" s="136" t="s">
        <v>167</v>
      </c>
      <c r="H401" s="137">
        <v>20.92</v>
      </c>
      <c r="I401" s="138"/>
      <c r="J401" s="139">
        <f>ROUND(I401*H401,2)</f>
        <v>0</v>
      </c>
      <c r="K401" s="135" t="s">
        <v>168</v>
      </c>
      <c r="L401" s="32"/>
      <c r="M401" s="140" t="s">
        <v>1</v>
      </c>
      <c r="N401" s="141" t="s">
        <v>39</v>
      </c>
      <c r="P401" s="142">
        <f>O401*H401</f>
        <v>0</v>
      </c>
      <c r="Q401" s="142">
        <v>5.1999999999999998E-3</v>
      </c>
      <c r="R401" s="142">
        <f>Q401*H401</f>
        <v>0.10878400000000001</v>
      </c>
      <c r="S401" s="142">
        <v>0</v>
      </c>
      <c r="T401" s="143">
        <f>S401*H401</f>
        <v>0</v>
      </c>
      <c r="AR401" s="144" t="s">
        <v>263</v>
      </c>
      <c r="AT401" s="144" t="s">
        <v>164</v>
      </c>
      <c r="AU401" s="144" t="s">
        <v>84</v>
      </c>
      <c r="AY401" s="17" t="s">
        <v>161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7" t="s">
        <v>82</v>
      </c>
      <c r="BK401" s="145">
        <f>ROUND(I401*H401,2)</f>
        <v>0</v>
      </c>
      <c r="BL401" s="17" t="s">
        <v>263</v>
      </c>
      <c r="BM401" s="144" t="s">
        <v>581</v>
      </c>
    </row>
    <row r="402" spans="2:65" s="1" customFormat="1" ht="19.5">
      <c r="B402" s="32"/>
      <c r="D402" s="146" t="s">
        <v>171</v>
      </c>
      <c r="F402" s="147" t="s">
        <v>582</v>
      </c>
      <c r="I402" s="148"/>
      <c r="L402" s="32"/>
      <c r="M402" s="149"/>
      <c r="T402" s="56"/>
      <c r="AT402" s="17" t="s">
        <v>171</v>
      </c>
      <c r="AU402" s="17" t="s">
        <v>84</v>
      </c>
    </row>
    <row r="403" spans="2:65" s="12" customFormat="1" ht="11.25">
      <c r="B403" s="150"/>
      <c r="D403" s="146" t="s">
        <v>173</v>
      </c>
      <c r="E403" s="151" t="s">
        <v>1</v>
      </c>
      <c r="F403" s="152" t="s">
        <v>583</v>
      </c>
      <c r="H403" s="151" t="s">
        <v>1</v>
      </c>
      <c r="I403" s="153"/>
      <c r="L403" s="150"/>
      <c r="M403" s="154"/>
      <c r="T403" s="155"/>
      <c r="AT403" s="151" t="s">
        <v>173</v>
      </c>
      <c r="AU403" s="151" t="s">
        <v>84</v>
      </c>
      <c r="AV403" s="12" t="s">
        <v>82</v>
      </c>
      <c r="AW403" s="12" t="s">
        <v>31</v>
      </c>
      <c r="AX403" s="12" t="s">
        <v>74</v>
      </c>
      <c r="AY403" s="151" t="s">
        <v>161</v>
      </c>
    </row>
    <row r="404" spans="2:65" s="13" customFormat="1" ht="11.25">
      <c r="B404" s="156"/>
      <c r="D404" s="146" t="s">
        <v>173</v>
      </c>
      <c r="E404" s="157" t="s">
        <v>1</v>
      </c>
      <c r="F404" s="158" t="s">
        <v>584</v>
      </c>
      <c r="H404" s="159">
        <v>9.92</v>
      </c>
      <c r="I404" s="160"/>
      <c r="L404" s="156"/>
      <c r="M404" s="161"/>
      <c r="T404" s="162"/>
      <c r="AT404" s="157" t="s">
        <v>173</v>
      </c>
      <c r="AU404" s="157" t="s">
        <v>84</v>
      </c>
      <c r="AV404" s="13" t="s">
        <v>84</v>
      </c>
      <c r="AW404" s="13" t="s">
        <v>31</v>
      </c>
      <c r="AX404" s="13" t="s">
        <v>74</v>
      </c>
      <c r="AY404" s="157" t="s">
        <v>161</v>
      </c>
    </row>
    <row r="405" spans="2:65" s="13" customFormat="1" ht="11.25">
      <c r="B405" s="156"/>
      <c r="D405" s="146" t="s">
        <v>173</v>
      </c>
      <c r="E405" s="157" t="s">
        <v>1</v>
      </c>
      <c r="F405" s="158" t="s">
        <v>570</v>
      </c>
      <c r="H405" s="159">
        <v>11</v>
      </c>
      <c r="I405" s="160"/>
      <c r="L405" s="156"/>
      <c r="M405" s="161"/>
      <c r="T405" s="162"/>
      <c r="AT405" s="157" t="s">
        <v>173</v>
      </c>
      <c r="AU405" s="157" t="s">
        <v>84</v>
      </c>
      <c r="AV405" s="13" t="s">
        <v>84</v>
      </c>
      <c r="AW405" s="13" t="s">
        <v>31</v>
      </c>
      <c r="AX405" s="13" t="s">
        <v>74</v>
      </c>
      <c r="AY405" s="157" t="s">
        <v>161</v>
      </c>
    </row>
    <row r="406" spans="2:65" s="15" customFormat="1" ht="11.25">
      <c r="B406" s="170"/>
      <c r="D406" s="146" t="s">
        <v>173</v>
      </c>
      <c r="E406" s="171" t="s">
        <v>111</v>
      </c>
      <c r="F406" s="172" t="s">
        <v>204</v>
      </c>
      <c r="H406" s="173">
        <v>20.92</v>
      </c>
      <c r="I406" s="174"/>
      <c r="L406" s="170"/>
      <c r="M406" s="175"/>
      <c r="T406" s="176"/>
      <c r="AT406" s="171" t="s">
        <v>173</v>
      </c>
      <c r="AU406" s="171" t="s">
        <v>84</v>
      </c>
      <c r="AV406" s="15" t="s">
        <v>169</v>
      </c>
      <c r="AW406" s="15" t="s">
        <v>31</v>
      </c>
      <c r="AX406" s="15" t="s">
        <v>82</v>
      </c>
      <c r="AY406" s="171" t="s">
        <v>161</v>
      </c>
    </row>
    <row r="407" spans="2:65" s="1" customFormat="1" ht="16.5" customHeight="1">
      <c r="B407" s="32"/>
      <c r="C407" s="178" t="s">
        <v>585</v>
      </c>
      <c r="D407" s="178" t="s">
        <v>453</v>
      </c>
      <c r="E407" s="179" t="s">
        <v>586</v>
      </c>
      <c r="F407" s="180" t="s">
        <v>587</v>
      </c>
      <c r="G407" s="181" t="s">
        <v>167</v>
      </c>
      <c r="H407" s="182">
        <v>23.012</v>
      </c>
      <c r="I407" s="183"/>
      <c r="J407" s="184">
        <f>ROUND(I407*H407,2)</f>
        <v>0</v>
      </c>
      <c r="K407" s="180" t="s">
        <v>1</v>
      </c>
      <c r="L407" s="185"/>
      <c r="M407" s="186" t="s">
        <v>1</v>
      </c>
      <c r="N407" s="187" t="s">
        <v>39</v>
      </c>
      <c r="P407" s="142">
        <f>O407*H407</f>
        <v>0</v>
      </c>
      <c r="Q407" s="142">
        <v>1.26E-2</v>
      </c>
      <c r="R407" s="142">
        <f>Q407*H407</f>
        <v>0.28995120000000002</v>
      </c>
      <c r="S407" s="142">
        <v>0</v>
      </c>
      <c r="T407" s="143">
        <f>S407*H407</f>
        <v>0</v>
      </c>
      <c r="AR407" s="144" t="s">
        <v>363</v>
      </c>
      <c r="AT407" s="144" t="s">
        <v>453</v>
      </c>
      <c r="AU407" s="144" t="s">
        <v>84</v>
      </c>
      <c r="AY407" s="17" t="s">
        <v>161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7" t="s">
        <v>82</v>
      </c>
      <c r="BK407" s="145">
        <f>ROUND(I407*H407,2)</f>
        <v>0</v>
      </c>
      <c r="BL407" s="17" t="s">
        <v>263</v>
      </c>
      <c r="BM407" s="144" t="s">
        <v>588</v>
      </c>
    </row>
    <row r="408" spans="2:65" s="1" customFormat="1" ht="11.25">
      <c r="B408" s="32"/>
      <c r="D408" s="146" t="s">
        <v>171</v>
      </c>
      <c r="F408" s="147" t="s">
        <v>587</v>
      </c>
      <c r="I408" s="148"/>
      <c r="L408" s="32"/>
      <c r="M408" s="149"/>
      <c r="T408" s="56"/>
      <c r="AT408" s="17" t="s">
        <v>171</v>
      </c>
      <c r="AU408" s="17" t="s">
        <v>84</v>
      </c>
    </row>
    <row r="409" spans="2:65" s="13" customFormat="1" ht="11.25">
      <c r="B409" s="156"/>
      <c r="D409" s="146" t="s">
        <v>173</v>
      </c>
      <c r="F409" s="158" t="s">
        <v>589</v>
      </c>
      <c r="H409" s="159">
        <v>23.012</v>
      </c>
      <c r="I409" s="160"/>
      <c r="L409" s="156"/>
      <c r="M409" s="161"/>
      <c r="T409" s="162"/>
      <c r="AT409" s="157" t="s">
        <v>173</v>
      </c>
      <c r="AU409" s="157" t="s">
        <v>84</v>
      </c>
      <c r="AV409" s="13" t="s">
        <v>84</v>
      </c>
      <c r="AW409" s="13" t="s">
        <v>4</v>
      </c>
      <c r="AX409" s="13" t="s">
        <v>82</v>
      </c>
      <c r="AY409" s="157" t="s">
        <v>161</v>
      </c>
    </row>
    <row r="410" spans="2:65" s="1" customFormat="1" ht="21.75" customHeight="1">
      <c r="B410" s="32"/>
      <c r="C410" s="133" t="s">
        <v>590</v>
      </c>
      <c r="D410" s="133" t="s">
        <v>164</v>
      </c>
      <c r="E410" s="134" t="s">
        <v>591</v>
      </c>
      <c r="F410" s="135" t="s">
        <v>592</v>
      </c>
      <c r="G410" s="136" t="s">
        <v>178</v>
      </c>
      <c r="H410" s="137">
        <v>9.5</v>
      </c>
      <c r="I410" s="138"/>
      <c r="J410" s="139">
        <f>ROUND(I410*H410,2)</f>
        <v>0</v>
      </c>
      <c r="K410" s="135" t="s">
        <v>1</v>
      </c>
      <c r="L410" s="32"/>
      <c r="M410" s="140" t="s">
        <v>1</v>
      </c>
      <c r="N410" s="141" t="s">
        <v>39</v>
      </c>
      <c r="P410" s="142">
        <f>O410*H410</f>
        <v>0</v>
      </c>
      <c r="Q410" s="142">
        <v>0</v>
      </c>
      <c r="R410" s="142">
        <f>Q410*H410</f>
        <v>0</v>
      </c>
      <c r="S410" s="142">
        <v>0</v>
      </c>
      <c r="T410" s="143">
        <f>S410*H410</f>
        <v>0</v>
      </c>
      <c r="AR410" s="144" t="s">
        <v>263</v>
      </c>
      <c r="AT410" s="144" t="s">
        <v>164</v>
      </c>
      <c r="AU410" s="144" t="s">
        <v>84</v>
      </c>
      <c r="AY410" s="17" t="s">
        <v>161</v>
      </c>
      <c r="BE410" s="145">
        <f>IF(N410="základní",J410,0)</f>
        <v>0</v>
      </c>
      <c r="BF410" s="145">
        <f>IF(N410="snížená",J410,0)</f>
        <v>0</v>
      </c>
      <c r="BG410" s="145">
        <f>IF(N410="zákl. přenesená",J410,0)</f>
        <v>0</v>
      </c>
      <c r="BH410" s="145">
        <f>IF(N410="sníž. přenesená",J410,0)</f>
        <v>0</v>
      </c>
      <c r="BI410" s="145">
        <f>IF(N410="nulová",J410,0)</f>
        <v>0</v>
      </c>
      <c r="BJ410" s="17" t="s">
        <v>82</v>
      </c>
      <c r="BK410" s="145">
        <f>ROUND(I410*H410,2)</f>
        <v>0</v>
      </c>
      <c r="BL410" s="17" t="s">
        <v>263</v>
      </c>
      <c r="BM410" s="144" t="s">
        <v>593</v>
      </c>
    </row>
    <row r="411" spans="2:65" s="1" customFormat="1" ht="11.25">
      <c r="B411" s="32"/>
      <c r="D411" s="146" t="s">
        <v>171</v>
      </c>
      <c r="F411" s="147" t="s">
        <v>592</v>
      </c>
      <c r="I411" s="148"/>
      <c r="L411" s="32"/>
      <c r="M411" s="149"/>
      <c r="T411" s="56"/>
      <c r="AT411" s="17" t="s">
        <v>171</v>
      </c>
      <c r="AU411" s="17" t="s">
        <v>84</v>
      </c>
    </row>
    <row r="412" spans="2:65" s="13" customFormat="1" ht="11.25">
      <c r="B412" s="156"/>
      <c r="D412" s="146" t="s">
        <v>173</v>
      </c>
      <c r="E412" s="157" t="s">
        <v>1</v>
      </c>
      <c r="F412" s="158" t="s">
        <v>594</v>
      </c>
      <c r="H412" s="159">
        <v>9.5</v>
      </c>
      <c r="I412" s="160"/>
      <c r="L412" s="156"/>
      <c r="M412" s="161"/>
      <c r="T412" s="162"/>
      <c r="AT412" s="157" t="s">
        <v>173</v>
      </c>
      <c r="AU412" s="157" t="s">
        <v>84</v>
      </c>
      <c r="AV412" s="13" t="s">
        <v>84</v>
      </c>
      <c r="AW412" s="13" t="s">
        <v>31</v>
      </c>
      <c r="AX412" s="13" t="s">
        <v>82</v>
      </c>
      <c r="AY412" s="157" t="s">
        <v>161</v>
      </c>
    </row>
    <row r="413" spans="2:65" s="1" customFormat="1" ht="24.2" customHeight="1">
      <c r="B413" s="32"/>
      <c r="C413" s="133" t="s">
        <v>595</v>
      </c>
      <c r="D413" s="133" t="s">
        <v>164</v>
      </c>
      <c r="E413" s="134" t="s">
        <v>596</v>
      </c>
      <c r="F413" s="135" t="s">
        <v>597</v>
      </c>
      <c r="G413" s="136" t="s">
        <v>322</v>
      </c>
      <c r="H413" s="137">
        <v>0.42199999999999999</v>
      </c>
      <c r="I413" s="138"/>
      <c r="J413" s="139">
        <f>ROUND(I413*H413,2)</f>
        <v>0</v>
      </c>
      <c r="K413" s="135" t="s">
        <v>168</v>
      </c>
      <c r="L413" s="32"/>
      <c r="M413" s="140" t="s">
        <v>1</v>
      </c>
      <c r="N413" s="141" t="s">
        <v>39</v>
      </c>
      <c r="P413" s="142">
        <f>O413*H413</f>
        <v>0</v>
      </c>
      <c r="Q413" s="142">
        <v>0</v>
      </c>
      <c r="R413" s="142">
        <f>Q413*H413</f>
        <v>0</v>
      </c>
      <c r="S413" s="142">
        <v>0</v>
      </c>
      <c r="T413" s="143">
        <f>S413*H413</f>
        <v>0</v>
      </c>
      <c r="AR413" s="144" t="s">
        <v>263</v>
      </c>
      <c r="AT413" s="144" t="s">
        <v>164</v>
      </c>
      <c r="AU413" s="144" t="s">
        <v>84</v>
      </c>
      <c r="AY413" s="17" t="s">
        <v>161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7" t="s">
        <v>82</v>
      </c>
      <c r="BK413" s="145">
        <f>ROUND(I413*H413,2)</f>
        <v>0</v>
      </c>
      <c r="BL413" s="17" t="s">
        <v>263</v>
      </c>
      <c r="BM413" s="144" t="s">
        <v>598</v>
      </c>
    </row>
    <row r="414" spans="2:65" s="1" customFormat="1" ht="29.25">
      <c r="B414" s="32"/>
      <c r="D414" s="146" t="s">
        <v>171</v>
      </c>
      <c r="F414" s="147" t="s">
        <v>599</v>
      </c>
      <c r="I414" s="148"/>
      <c r="L414" s="32"/>
      <c r="M414" s="149"/>
      <c r="T414" s="56"/>
      <c r="AT414" s="17" t="s">
        <v>171</v>
      </c>
      <c r="AU414" s="17" t="s">
        <v>84</v>
      </c>
    </row>
    <row r="415" spans="2:65" s="1" customFormat="1" ht="24.2" customHeight="1">
      <c r="B415" s="32"/>
      <c r="C415" s="133" t="s">
        <v>600</v>
      </c>
      <c r="D415" s="133" t="s">
        <v>164</v>
      </c>
      <c r="E415" s="134" t="s">
        <v>601</v>
      </c>
      <c r="F415" s="135" t="s">
        <v>602</v>
      </c>
      <c r="G415" s="136" t="s">
        <v>322</v>
      </c>
      <c r="H415" s="137">
        <v>0.42199999999999999</v>
      </c>
      <c r="I415" s="138"/>
      <c r="J415" s="139">
        <f>ROUND(I415*H415,2)</f>
        <v>0</v>
      </c>
      <c r="K415" s="135" t="s">
        <v>168</v>
      </c>
      <c r="L415" s="32"/>
      <c r="M415" s="140" t="s">
        <v>1</v>
      </c>
      <c r="N415" s="141" t="s">
        <v>39</v>
      </c>
      <c r="P415" s="142">
        <f>O415*H415</f>
        <v>0</v>
      </c>
      <c r="Q415" s="142">
        <v>0</v>
      </c>
      <c r="R415" s="142">
        <f>Q415*H415</f>
        <v>0</v>
      </c>
      <c r="S415" s="142">
        <v>0</v>
      </c>
      <c r="T415" s="143">
        <f>S415*H415</f>
        <v>0</v>
      </c>
      <c r="AR415" s="144" t="s">
        <v>263</v>
      </c>
      <c r="AT415" s="144" t="s">
        <v>164</v>
      </c>
      <c r="AU415" s="144" t="s">
        <v>84</v>
      </c>
      <c r="AY415" s="17" t="s">
        <v>161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7" t="s">
        <v>82</v>
      </c>
      <c r="BK415" s="145">
        <f>ROUND(I415*H415,2)</f>
        <v>0</v>
      </c>
      <c r="BL415" s="17" t="s">
        <v>263</v>
      </c>
      <c r="BM415" s="144" t="s">
        <v>603</v>
      </c>
    </row>
    <row r="416" spans="2:65" s="1" customFormat="1" ht="29.25">
      <c r="B416" s="32"/>
      <c r="D416" s="146" t="s">
        <v>171</v>
      </c>
      <c r="F416" s="147" t="s">
        <v>604</v>
      </c>
      <c r="I416" s="148"/>
      <c r="L416" s="32"/>
      <c r="M416" s="149"/>
      <c r="T416" s="56"/>
      <c r="AT416" s="17" t="s">
        <v>171</v>
      </c>
      <c r="AU416" s="17" t="s">
        <v>84</v>
      </c>
    </row>
    <row r="417" spans="2:65" s="11" customFormat="1" ht="22.9" customHeight="1">
      <c r="B417" s="121"/>
      <c r="D417" s="122" t="s">
        <v>73</v>
      </c>
      <c r="E417" s="131" t="s">
        <v>605</v>
      </c>
      <c r="F417" s="131" t="s">
        <v>606</v>
      </c>
      <c r="I417" s="124"/>
      <c r="J417" s="132">
        <f>BK417</f>
        <v>0</v>
      </c>
      <c r="L417" s="121"/>
      <c r="M417" s="126"/>
      <c r="P417" s="127">
        <f>SUM(P418:P442)</f>
        <v>0</v>
      </c>
      <c r="R417" s="127">
        <f>SUM(R418:R442)</f>
        <v>0.26272234999999999</v>
      </c>
      <c r="T417" s="128">
        <f>SUM(T418:T442)</f>
        <v>0</v>
      </c>
      <c r="AR417" s="122" t="s">
        <v>84</v>
      </c>
      <c r="AT417" s="129" t="s">
        <v>73</v>
      </c>
      <c r="AU417" s="129" t="s">
        <v>82</v>
      </c>
      <c r="AY417" s="122" t="s">
        <v>161</v>
      </c>
      <c r="BK417" s="130">
        <f>SUM(BK418:BK442)</f>
        <v>0</v>
      </c>
    </row>
    <row r="418" spans="2:65" s="1" customFormat="1" ht="24.2" customHeight="1">
      <c r="B418" s="32"/>
      <c r="C418" s="133" t="s">
        <v>607</v>
      </c>
      <c r="D418" s="133" t="s">
        <v>164</v>
      </c>
      <c r="E418" s="134" t="s">
        <v>608</v>
      </c>
      <c r="F418" s="135" t="s">
        <v>609</v>
      </c>
      <c r="G418" s="136" t="s">
        <v>167</v>
      </c>
      <c r="H418" s="137">
        <v>588.19500000000005</v>
      </c>
      <c r="I418" s="138"/>
      <c r="J418" s="139">
        <f>ROUND(I418*H418,2)</f>
        <v>0</v>
      </c>
      <c r="K418" s="135" t="s">
        <v>168</v>
      </c>
      <c r="L418" s="32"/>
      <c r="M418" s="140" t="s">
        <v>1</v>
      </c>
      <c r="N418" s="141" t="s">
        <v>39</v>
      </c>
      <c r="P418" s="142">
        <f>O418*H418</f>
        <v>0</v>
      </c>
      <c r="Q418" s="142">
        <v>0</v>
      </c>
      <c r="R418" s="142">
        <f>Q418*H418</f>
        <v>0</v>
      </c>
      <c r="S418" s="142">
        <v>0</v>
      </c>
      <c r="T418" s="143">
        <f>S418*H418</f>
        <v>0</v>
      </c>
      <c r="AR418" s="144" t="s">
        <v>263</v>
      </c>
      <c r="AT418" s="144" t="s">
        <v>164</v>
      </c>
      <c r="AU418" s="144" t="s">
        <v>84</v>
      </c>
      <c r="AY418" s="17" t="s">
        <v>161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7" t="s">
        <v>82</v>
      </c>
      <c r="BK418" s="145">
        <f>ROUND(I418*H418,2)</f>
        <v>0</v>
      </c>
      <c r="BL418" s="17" t="s">
        <v>263</v>
      </c>
      <c r="BM418" s="144" t="s">
        <v>610</v>
      </c>
    </row>
    <row r="419" spans="2:65" s="1" customFormat="1" ht="19.5">
      <c r="B419" s="32"/>
      <c r="D419" s="146" t="s">
        <v>171</v>
      </c>
      <c r="F419" s="147" t="s">
        <v>611</v>
      </c>
      <c r="I419" s="148"/>
      <c r="L419" s="32"/>
      <c r="M419" s="149"/>
      <c r="T419" s="56"/>
      <c r="AT419" s="17" t="s">
        <v>171</v>
      </c>
      <c r="AU419" s="17" t="s">
        <v>84</v>
      </c>
    </row>
    <row r="420" spans="2:65" s="12" customFormat="1" ht="11.25">
      <c r="B420" s="150"/>
      <c r="D420" s="146" t="s">
        <v>173</v>
      </c>
      <c r="E420" s="151" t="s">
        <v>1</v>
      </c>
      <c r="F420" s="152" t="s">
        <v>562</v>
      </c>
      <c r="H420" s="151" t="s">
        <v>1</v>
      </c>
      <c r="I420" s="153"/>
      <c r="L420" s="150"/>
      <c r="M420" s="154"/>
      <c r="T420" s="155"/>
      <c r="AT420" s="151" t="s">
        <v>173</v>
      </c>
      <c r="AU420" s="151" t="s">
        <v>84</v>
      </c>
      <c r="AV420" s="12" t="s">
        <v>82</v>
      </c>
      <c r="AW420" s="12" t="s">
        <v>31</v>
      </c>
      <c r="AX420" s="12" t="s">
        <v>74</v>
      </c>
      <c r="AY420" s="151" t="s">
        <v>161</v>
      </c>
    </row>
    <row r="421" spans="2:65" s="13" customFormat="1" ht="11.25">
      <c r="B421" s="156"/>
      <c r="D421" s="146" t="s">
        <v>173</v>
      </c>
      <c r="E421" s="157" t="s">
        <v>1</v>
      </c>
      <c r="F421" s="158" t="s">
        <v>612</v>
      </c>
      <c r="H421" s="159">
        <v>588.19500000000005</v>
      </c>
      <c r="I421" s="160"/>
      <c r="L421" s="156"/>
      <c r="M421" s="161"/>
      <c r="T421" s="162"/>
      <c r="AT421" s="157" t="s">
        <v>173</v>
      </c>
      <c r="AU421" s="157" t="s">
        <v>84</v>
      </c>
      <c r="AV421" s="13" t="s">
        <v>84</v>
      </c>
      <c r="AW421" s="13" t="s">
        <v>31</v>
      </c>
      <c r="AX421" s="13" t="s">
        <v>82</v>
      </c>
      <c r="AY421" s="157" t="s">
        <v>161</v>
      </c>
    </row>
    <row r="422" spans="2:65" s="1" customFormat="1" ht="16.5" customHeight="1">
      <c r="B422" s="32"/>
      <c r="C422" s="133" t="s">
        <v>613</v>
      </c>
      <c r="D422" s="133" t="s">
        <v>164</v>
      </c>
      <c r="E422" s="134" t="s">
        <v>614</v>
      </c>
      <c r="F422" s="135" t="s">
        <v>615</v>
      </c>
      <c r="G422" s="136" t="s">
        <v>167</v>
      </c>
      <c r="H422" s="137">
        <v>192.595</v>
      </c>
      <c r="I422" s="138"/>
      <c r="J422" s="139">
        <f>ROUND(I422*H422,2)</f>
        <v>0</v>
      </c>
      <c r="K422" s="135" t="s">
        <v>168</v>
      </c>
      <c r="L422" s="32"/>
      <c r="M422" s="140" t="s">
        <v>1</v>
      </c>
      <c r="N422" s="141" t="s">
        <v>39</v>
      </c>
      <c r="P422" s="142">
        <f>O422*H422</f>
        <v>0</v>
      </c>
      <c r="Q422" s="142">
        <v>0</v>
      </c>
      <c r="R422" s="142">
        <f>Q422*H422</f>
        <v>0</v>
      </c>
      <c r="S422" s="142">
        <v>0</v>
      </c>
      <c r="T422" s="143">
        <f>S422*H422</f>
        <v>0</v>
      </c>
      <c r="AR422" s="144" t="s">
        <v>263</v>
      </c>
      <c r="AT422" s="144" t="s">
        <v>164</v>
      </c>
      <c r="AU422" s="144" t="s">
        <v>84</v>
      </c>
      <c r="AY422" s="17" t="s">
        <v>161</v>
      </c>
      <c r="BE422" s="145">
        <f>IF(N422="základní",J422,0)</f>
        <v>0</v>
      </c>
      <c r="BF422" s="145">
        <f>IF(N422="snížená",J422,0)</f>
        <v>0</v>
      </c>
      <c r="BG422" s="145">
        <f>IF(N422="zákl. přenesená",J422,0)</f>
        <v>0</v>
      </c>
      <c r="BH422" s="145">
        <f>IF(N422="sníž. přenesená",J422,0)</f>
        <v>0</v>
      </c>
      <c r="BI422" s="145">
        <f>IF(N422="nulová",J422,0)</f>
        <v>0</v>
      </c>
      <c r="BJ422" s="17" t="s">
        <v>82</v>
      </c>
      <c r="BK422" s="145">
        <f>ROUND(I422*H422,2)</f>
        <v>0</v>
      </c>
      <c r="BL422" s="17" t="s">
        <v>263</v>
      </c>
      <c r="BM422" s="144" t="s">
        <v>616</v>
      </c>
    </row>
    <row r="423" spans="2:65" s="1" customFormat="1" ht="19.5">
      <c r="B423" s="32"/>
      <c r="D423" s="146" t="s">
        <v>171</v>
      </c>
      <c r="F423" s="147" t="s">
        <v>617</v>
      </c>
      <c r="I423" s="148"/>
      <c r="L423" s="32"/>
      <c r="M423" s="149"/>
      <c r="T423" s="56"/>
      <c r="AT423" s="17" t="s">
        <v>171</v>
      </c>
      <c r="AU423" s="17" t="s">
        <v>84</v>
      </c>
    </row>
    <row r="424" spans="2:65" s="13" customFormat="1" ht="11.25">
      <c r="B424" s="156"/>
      <c r="D424" s="146" t="s">
        <v>173</v>
      </c>
      <c r="E424" s="157" t="s">
        <v>1</v>
      </c>
      <c r="F424" s="158" t="s">
        <v>235</v>
      </c>
      <c r="H424" s="159">
        <v>192.595</v>
      </c>
      <c r="I424" s="160"/>
      <c r="L424" s="156"/>
      <c r="M424" s="161"/>
      <c r="T424" s="162"/>
      <c r="AT424" s="157" t="s">
        <v>173</v>
      </c>
      <c r="AU424" s="157" t="s">
        <v>84</v>
      </c>
      <c r="AV424" s="13" t="s">
        <v>84</v>
      </c>
      <c r="AW424" s="13" t="s">
        <v>31</v>
      </c>
      <c r="AX424" s="13" t="s">
        <v>82</v>
      </c>
      <c r="AY424" s="157" t="s">
        <v>161</v>
      </c>
    </row>
    <row r="425" spans="2:65" s="1" customFormat="1" ht="16.5" customHeight="1">
      <c r="B425" s="32"/>
      <c r="C425" s="178" t="s">
        <v>618</v>
      </c>
      <c r="D425" s="178" t="s">
        <v>453</v>
      </c>
      <c r="E425" s="179" t="s">
        <v>619</v>
      </c>
      <c r="F425" s="180" t="s">
        <v>620</v>
      </c>
      <c r="G425" s="181" t="s">
        <v>167</v>
      </c>
      <c r="H425" s="182">
        <v>211.85499999999999</v>
      </c>
      <c r="I425" s="183"/>
      <c r="J425" s="184">
        <f>ROUND(I425*H425,2)</f>
        <v>0</v>
      </c>
      <c r="K425" s="180" t="s">
        <v>168</v>
      </c>
      <c r="L425" s="185"/>
      <c r="M425" s="186" t="s">
        <v>1</v>
      </c>
      <c r="N425" s="187" t="s">
        <v>39</v>
      </c>
      <c r="P425" s="142">
        <f>O425*H425</f>
        <v>0</v>
      </c>
      <c r="Q425" s="142">
        <v>0</v>
      </c>
      <c r="R425" s="142">
        <f>Q425*H425</f>
        <v>0</v>
      </c>
      <c r="S425" s="142">
        <v>0</v>
      </c>
      <c r="T425" s="143">
        <f>S425*H425</f>
        <v>0</v>
      </c>
      <c r="AR425" s="144" t="s">
        <v>363</v>
      </c>
      <c r="AT425" s="144" t="s">
        <v>453</v>
      </c>
      <c r="AU425" s="144" t="s">
        <v>84</v>
      </c>
      <c r="AY425" s="17" t="s">
        <v>161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7" t="s">
        <v>82</v>
      </c>
      <c r="BK425" s="145">
        <f>ROUND(I425*H425,2)</f>
        <v>0</v>
      </c>
      <c r="BL425" s="17" t="s">
        <v>263</v>
      </c>
      <c r="BM425" s="144" t="s">
        <v>621</v>
      </c>
    </row>
    <row r="426" spans="2:65" s="1" customFormat="1" ht="11.25">
      <c r="B426" s="32"/>
      <c r="D426" s="146" t="s">
        <v>171</v>
      </c>
      <c r="F426" s="147" t="s">
        <v>620</v>
      </c>
      <c r="I426" s="148"/>
      <c r="L426" s="32"/>
      <c r="M426" s="149"/>
      <c r="T426" s="56"/>
      <c r="AT426" s="17" t="s">
        <v>171</v>
      </c>
      <c r="AU426" s="17" t="s">
        <v>84</v>
      </c>
    </row>
    <row r="427" spans="2:65" s="13" customFormat="1" ht="11.25">
      <c r="B427" s="156"/>
      <c r="D427" s="146" t="s">
        <v>173</v>
      </c>
      <c r="F427" s="158" t="s">
        <v>622</v>
      </c>
      <c r="H427" s="159">
        <v>211.85499999999999</v>
      </c>
      <c r="I427" s="160"/>
      <c r="L427" s="156"/>
      <c r="M427" s="161"/>
      <c r="T427" s="162"/>
      <c r="AT427" s="157" t="s">
        <v>173</v>
      </c>
      <c r="AU427" s="157" t="s">
        <v>84</v>
      </c>
      <c r="AV427" s="13" t="s">
        <v>84</v>
      </c>
      <c r="AW427" s="13" t="s">
        <v>4</v>
      </c>
      <c r="AX427" s="13" t="s">
        <v>82</v>
      </c>
      <c r="AY427" s="157" t="s">
        <v>161</v>
      </c>
    </row>
    <row r="428" spans="2:65" s="1" customFormat="1" ht="24.2" customHeight="1">
      <c r="B428" s="32"/>
      <c r="C428" s="133" t="s">
        <v>623</v>
      </c>
      <c r="D428" s="133" t="s">
        <v>164</v>
      </c>
      <c r="E428" s="134" t="s">
        <v>624</v>
      </c>
      <c r="F428" s="135" t="s">
        <v>625</v>
      </c>
      <c r="G428" s="136" t="s">
        <v>167</v>
      </c>
      <c r="H428" s="137">
        <v>477.35500000000002</v>
      </c>
      <c r="I428" s="138"/>
      <c r="J428" s="139">
        <f>ROUND(I428*H428,2)</f>
        <v>0</v>
      </c>
      <c r="K428" s="135" t="s">
        <v>168</v>
      </c>
      <c r="L428" s="32"/>
      <c r="M428" s="140" t="s">
        <v>1</v>
      </c>
      <c r="N428" s="141" t="s">
        <v>39</v>
      </c>
      <c r="P428" s="142">
        <f>O428*H428</f>
        <v>0</v>
      </c>
      <c r="Q428" s="142">
        <v>2.0000000000000001E-4</v>
      </c>
      <c r="R428" s="142">
        <f>Q428*H428</f>
        <v>9.5471000000000014E-2</v>
      </c>
      <c r="S428" s="142">
        <v>0</v>
      </c>
      <c r="T428" s="143">
        <f>S428*H428</f>
        <v>0</v>
      </c>
      <c r="AR428" s="144" t="s">
        <v>263</v>
      </c>
      <c r="AT428" s="144" t="s">
        <v>164</v>
      </c>
      <c r="AU428" s="144" t="s">
        <v>84</v>
      </c>
      <c r="AY428" s="17" t="s">
        <v>161</v>
      </c>
      <c r="BE428" s="145">
        <f>IF(N428="základní",J428,0)</f>
        <v>0</v>
      </c>
      <c r="BF428" s="145">
        <f>IF(N428="snížená",J428,0)</f>
        <v>0</v>
      </c>
      <c r="BG428" s="145">
        <f>IF(N428="zákl. přenesená",J428,0)</f>
        <v>0</v>
      </c>
      <c r="BH428" s="145">
        <f>IF(N428="sníž. přenesená",J428,0)</f>
        <v>0</v>
      </c>
      <c r="BI428" s="145">
        <f>IF(N428="nulová",J428,0)</f>
        <v>0</v>
      </c>
      <c r="BJ428" s="17" t="s">
        <v>82</v>
      </c>
      <c r="BK428" s="145">
        <f>ROUND(I428*H428,2)</f>
        <v>0</v>
      </c>
      <c r="BL428" s="17" t="s">
        <v>263</v>
      </c>
      <c r="BM428" s="144" t="s">
        <v>626</v>
      </c>
    </row>
    <row r="429" spans="2:65" s="1" customFormat="1" ht="19.5">
      <c r="B429" s="32"/>
      <c r="D429" s="146" t="s">
        <v>171</v>
      </c>
      <c r="F429" s="147" t="s">
        <v>627</v>
      </c>
      <c r="I429" s="148"/>
      <c r="L429" s="32"/>
      <c r="M429" s="149"/>
      <c r="T429" s="56"/>
      <c r="AT429" s="17" t="s">
        <v>171</v>
      </c>
      <c r="AU429" s="17" t="s">
        <v>84</v>
      </c>
    </row>
    <row r="430" spans="2:65" s="12" customFormat="1" ht="11.25">
      <c r="B430" s="150"/>
      <c r="D430" s="146" t="s">
        <v>173</v>
      </c>
      <c r="E430" s="151" t="s">
        <v>1</v>
      </c>
      <c r="F430" s="152" t="s">
        <v>562</v>
      </c>
      <c r="H430" s="151" t="s">
        <v>1</v>
      </c>
      <c r="I430" s="153"/>
      <c r="L430" s="150"/>
      <c r="M430" s="154"/>
      <c r="T430" s="155"/>
      <c r="AT430" s="151" t="s">
        <v>173</v>
      </c>
      <c r="AU430" s="151" t="s">
        <v>84</v>
      </c>
      <c r="AV430" s="12" t="s">
        <v>82</v>
      </c>
      <c r="AW430" s="12" t="s">
        <v>31</v>
      </c>
      <c r="AX430" s="12" t="s">
        <v>74</v>
      </c>
      <c r="AY430" s="151" t="s">
        <v>161</v>
      </c>
    </row>
    <row r="431" spans="2:65" s="13" customFormat="1" ht="11.25">
      <c r="B431" s="156"/>
      <c r="D431" s="146" t="s">
        <v>173</v>
      </c>
      <c r="E431" s="157" t="s">
        <v>1</v>
      </c>
      <c r="F431" s="158" t="s">
        <v>107</v>
      </c>
      <c r="H431" s="159">
        <v>477.35500000000002</v>
      </c>
      <c r="I431" s="160"/>
      <c r="L431" s="156"/>
      <c r="M431" s="161"/>
      <c r="T431" s="162"/>
      <c r="AT431" s="157" t="s">
        <v>173</v>
      </c>
      <c r="AU431" s="157" t="s">
        <v>84</v>
      </c>
      <c r="AV431" s="13" t="s">
        <v>84</v>
      </c>
      <c r="AW431" s="13" t="s">
        <v>31</v>
      </c>
      <c r="AX431" s="13" t="s">
        <v>82</v>
      </c>
      <c r="AY431" s="157" t="s">
        <v>161</v>
      </c>
    </row>
    <row r="432" spans="2:65" s="1" customFormat="1" ht="33" customHeight="1">
      <c r="B432" s="32"/>
      <c r="C432" s="133" t="s">
        <v>628</v>
      </c>
      <c r="D432" s="133" t="s">
        <v>164</v>
      </c>
      <c r="E432" s="134" t="s">
        <v>629</v>
      </c>
      <c r="F432" s="135" t="s">
        <v>630</v>
      </c>
      <c r="G432" s="136" t="s">
        <v>167</v>
      </c>
      <c r="H432" s="137">
        <v>110.84</v>
      </c>
      <c r="I432" s="138"/>
      <c r="J432" s="139">
        <f>ROUND(I432*H432,2)</f>
        <v>0</v>
      </c>
      <c r="K432" s="135" t="s">
        <v>168</v>
      </c>
      <c r="L432" s="32"/>
      <c r="M432" s="140" t="s">
        <v>1</v>
      </c>
      <c r="N432" s="141" t="s">
        <v>39</v>
      </c>
      <c r="P432" s="142">
        <f>O432*H432</f>
        <v>0</v>
      </c>
      <c r="Q432" s="142">
        <v>2.5999999999999998E-4</v>
      </c>
      <c r="R432" s="142">
        <f>Q432*H432</f>
        <v>2.8818399999999997E-2</v>
      </c>
      <c r="S432" s="142">
        <v>0</v>
      </c>
      <c r="T432" s="143">
        <f>S432*H432</f>
        <v>0</v>
      </c>
      <c r="AR432" s="144" t="s">
        <v>263</v>
      </c>
      <c r="AT432" s="144" t="s">
        <v>164</v>
      </c>
      <c r="AU432" s="144" t="s">
        <v>84</v>
      </c>
      <c r="AY432" s="17" t="s">
        <v>161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82</v>
      </c>
      <c r="BK432" s="145">
        <f>ROUND(I432*H432,2)</f>
        <v>0</v>
      </c>
      <c r="BL432" s="17" t="s">
        <v>263</v>
      </c>
      <c r="BM432" s="144" t="s">
        <v>631</v>
      </c>
    </row>
    <row r="433" spans="2:65" s="1" customFormat="1" ht="29.25">
      <c r="B433" s="32"/>
      <c r="D433" s="146" t="s">
        <v>171</v>
      </c>
      <c r="F433" s="147" t="s">
        <v>632</v>
      </c>
      <c r="I433" s="148"/>
      <c r="L433" s="32"/>
      <c r="M433" s="149"/>
      <c r="T433" s="56"/>
      <c r="AT433" s="17" t="s">
        <v>171</v>
      </c>
      <c r="AU433" s="17" t="s">
        <v>84</v>
      </c>
    </row>
    <row r="434" spans="2:65" s="13" customFormat="1" ht="11.25">
      <c r="B434" s="156"/>
      <c r="D434" s="146" t="s">
        <v>173</v>
      </c>
      <c r="E434" s="157" t="s">
        <v>1</v>
      </c>
      <c r="F434" s="158" t="s">
        <v>633</v>
      </c>
      <c r="H434" s="159">
        <v>57.09</v>
      </c>
      <c r="I434" s="160"/>
      <c r="L434" s="156"/>
      <c r="M434" s="161"/>
      <c r="T434" s="162"/>
      <c r="AT434" s="157" t="s">
        <v>173</v>
      </c>
      <c r="AU434" s="157" t="s">
        <v>84</v>
      </c>
      <c r="AV434" s="13" t="s">
        <v>84</v>
      </c>
      <c r="AW434" s="13" t="s">
        <v>31</v>
      </c>
      <c r="AX434" s="13" t="s">
        <v>74</v>
      </c>
      <c r="AY434" s="157" t="s">
        <v>161</v>
      </c>
    </row>
    <row r="435" spans="2:65" s="13" customFormat="1" ht="11.25">
      <c r="B435" s="156"/>
      <c r="D435" s="146" t="s">
        <v>173</v>
      </c>
      <c r="E435" s="157" t="s">
        <v>1</v>
      </c>
      <c r="F435" s="158" t="s">
        <v>634</v>
      </c>
      <c r="H435" s="159">
        <v>36.6</v>
      </c>
      <c r="I435" s="160"/>
      <c r="L435" s="156"/>
      <c r="M435" s="161"/>
      <c r="T435" s="162"/>
      <c r="AT435" s="157" t="s">
        <v>173</v>
      </c>
      <c r="AU435" s="157" t="s">
        <v>84</v>
      </c>
      <c r="AV435" s="13" t="s">
        <v>84</v>
      </c>
      <c r="AW435" s="13" t="s">
        <v>31</v>
      </c>
      <c r="AX435" s="13" t="s">
        <v>74</v>
      </c>
      <c r="AY435" s="157" t="s">
        <v>161</v>
      </c>
    </row>
    <row r="436" spans="2:65" s="13" customFormat="1" ht="11.25">
      <c r="B436" s="156"/>
      <c r="D436" s="146" t="s">
        <v>173</v>
      </c>
      <c r="E436" s="157" t="s">
        <v>1</v>
      </c>
      <c r="F436" s="158" t="s">
        <v>635</v>
      </c>
      <c r="H436" s="159">
        <v>17.149999999999999</v>
      </c>
      <c r="I436" s="160"/>
      <c r="L436" s="156"/>
      <c r="M436" s="161"/>
      <c r="T436" s="162"/>
      <c r="AT436" s="157" t="s">
        <v>173</v>
      </c>
      <c r="AU436" s="157" t="s">
        <v>84</v>
      </c>
      <c r="AV436" s="13" t="s">
        <v>84</v>
      </c>
      <c r="AW436" s="13" t="s">
        <v>31</v>
      </c>
      <c r="AX436" s="13" t="s">
        <v>74</v>
      </c>
      <c r="AY436" s="157" t="s">
        <v>161</v>
      </c>
    </row>
    <row r="437" spans="2:65" s="15" customFormat="1" ht="11.25">
      <c r="B437" s="170"/>
      <c r="D437" s="146" t="s">
        <v>173</v>
      </c>
      <c r="E437" s="171" t="s">
        <v>109</v>
      </c>
      <c r="F437" s="172" t="s">
        <v>204</v>
      </c>
      <c r="H437" s="173">
        <v>110.84</v>
      </c>
      <c r="I437" s="174"/>
      <c r="L437" s="170"/>
      <c r="M437" s="175"/>
      <c r="T437" s="176"/>
      <c r="AT437" s="171" t="s">
        <v>173</v>
      </c>
      <c r="AU437" s="171" t="s">
        <v>84</v>
      </c>
      <c r="AV437" s="15" t="s">
        <v>169</v>
      </c>
      <c r="AW437" s="15" t="s">
        <v>31</v>
      </c>
      <c r="AX437" s="15" t="s">
        <v>82</v>
      </c>
      <c r="AY437" s="171" t="s">
        <v>161</v>
      </c>
    </row>
    <row r="438" spans="2:65" s="1" customFormat="1" ht="33" customHeight="1">
      <c r="B438" s="32"/>
      <c r="C438" s="133" t="s">
        <v>636</v>
      </c>
      <c r="D438" s="133" t="s">
        <v>164</v>
      </c>
      <c r="E438" s="134" t="s">
        <v>637</v>
      </c>
      <c r="F438" s="135" t="s">
        <v>638</v>
      </c>
      <c r="G438" s="136" t="s">
        <v>167</v>
      </c>
      <c r="H438" s="137">
        <v>477.35500000000002</v>
      </c>
      <c r="I438" s="138"/>
      <c r="J438" s="139">
        <f>ROUND(I438*H438,2)</f>
        <v>0</v>
      </c>
      <c r="K438" s="135" t="s">
        <v>168</v>
      </c>
      <c r="L438" s="32"/>
      <c r="M438" s="140" t="s">
        <v>1</v>
      </c>
      <c r="N438" s="141" t="s">
        <v>39</v>
      </c>
      <c r="P438" s="142">
        <f>O438*H438</f>
        <v>0</v>
      </c>
      <c r="Q438" s="142">
        <v>2.9E-4</v>
      </c>
      <c r="R438" s="142">
        <f>Q438*H438</f>
        <v>0.13843295</v>
      </c>
      <c r="S438" s="142">
        <v>0</v>
      </c>
      <c r="T438" s="143">
        <f>S438*H438</f>
        <v>0</v>
      </c>
      <c r="AR438" s="144" t="s">
        <v>263</v>
      </c>
      <c r="AT438" s="144" t="s">
        <v>164</v>
      </c>
      <c r="AU438" s="144" t="s">
        <v>84</v>
      </c>
      <c r="AY438" s="17" t="s">
        <v>161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7" t="s">
        <v>82</v>
      </c>
      <c r="BK438" s="145">
        <f>ROUND(I438*H438,2)</f>
        <v>0</v>
      </c>
      <c r="BL438" s="17" t="s">
        <v>263</v>
      </c>
      <c r="BM438" s="144" t="s">
        <v>639</v>
      </c>
    </row>
    <row r="439" spans="2:65" s="1" customFormat="1" ht="29.25">
      <c r="B439" s="32"/>
      <c r="D439" s="146" t="s">
        <v>171</v>
      </c>
      <c r="F439" s="147" t="s">
        <v>640</v>
      </c>
      <c r="I439" s="148"/>
      <c r="L439" s="32"/>
      <c r="M439" s="149"/>
      <c r="T439" s="56"/>
      <c r="AT439" s="17" t="s">
        <v>171</v>
      </c>
      <c r="AU439" s="17" t="s">
        <v>84</v>
      </c>
    </row>
    <row r="440" spans="2:65" s="12" customFormat="1" ht="22.5">
      <c r="B440" s="150"/>
      <c r="D440" s="146" t="s">
        <v>173</v>
      </c>
      <c r="E440" s="151" t="s">
        <v>1</v>
      </c>
      <c r="F440" s="152" t="s">
        <v>198</v>
      </c>
      <c r="H440" s="151" t="s">
        <v>1</v>
      </c>
      <c r="I440" s="153"/>
      <c r="L440" s="150"/>
      <c r="M440" s="154"/>
      <c r="T440" s="155"/>
      <c r="AT440" s="151" t="s">
        <v>173</v>
      </c>
      <c r="AU440" s="151" t="s">
        <v>84</v>
      </c>
      <c r="AV440" s="12" t="s">
        <v>82</v>
      </c>
      <c r="AW440" s="12" t="s">
        <v>31</v>
      </c>
      <c r="AX440" s="12" t="s">
        <v>74</v>
      </c>
      <c r="AY440" s="151" t="s">
        <v>161</v>
      </c>
    </row>
    <row r="441" spans="2:65" s="13" customFormat="1" ht="11.25">
      <c r="B441" s="156"/>
      <c r="D441" s="146" t="s">
        <v>173</v>
      </c>
      <c r="E441" s="157" t="s">
        <v>1</v>
      </c>
      <c r="F441" s="158" t="s">
        <v>641</v>
      </c>
      <c r="H441" s="159">
        <v>477.35500000000002</v>
      </c>
      <c r="I441" s="160"/>
      <c r="L441" s="156"/>
      <c r="M441" s="161"/>
      <c r="T441" s="162"/>
      <c r="AT441" s="157" t="s">
        <v>173</v>
      </c>
      <c r="AU441" s="157" t="s">
        <v>84</v>
      </c>
      <c r="AV441" s="13" t="s">
        <v>84</v>
      </c>
      <c r="AW441" s="13" t="s">
        <v>31</v>
      </c>
      <c r="AX441" s="13" t="s">
        <v>74</v>
      </c>
      <c r="AY441" s="157" t="s">
        <v>161</v>
      </c>
    </row>
    <row r="442" spans="2:65" s="15" customFormat="1" ht="11.25">
      <c r="B442" s="170"/>
      <c r="D442" s="146" t="s">
        <v>173</v>
      </c>
      <c r="E442" s="171" t="s">
        <v>107</v>
      </c>
      <c r="F442" s="172" t="s">
        <v>204</v>
      </c>
      <c r="H442" s="173">
        <v>477.35500000000002</v>
      </c>
      <c r="I442" s="174"/>
      <c r="L442" s="170"/>
      <c r="M442" s="188"/>
      <c r="N442" s="189"/>
      <c r="O442" s="189"/>
      <c r="P442" s="189"/>
      <c r="Q442" s="189"/>
      <c r="R442" s="189"/>
      <c r="S442" s="189"/>
      <c r="T442" s="190"/>
      <c r="AT442" s="171" t="s">
        <v>173</v>
      </c>
      <c r="AU442" s="171" t="s">
        <v>84</v>
      </c>
      <c r="AV442" s="15" t="s">
        <v>169</v>
      </c>
      <c r="AW442" s="15" t="s">
        <v>31</v>
      </c>
      <c r="AX442" s="15" t="s">
        <v>82</v>
      </c>
      <c r="AY442" s="171" t="s">
        <v>161</v>
      </c>
    </row>
    <row r="443" spans="2:65" s="1" customFormat="1" ht="6.95" customHeight="1">
      <c r="B443" s="44"/>
      <c r="C443" s="45"/>
      <c r="D443" s="45"/>
      <c r="E443" s="45"/>
      <c r="F443" s="45"/>
      <c r="G443" s="45"/>
      <c r="H443" s="45"/>
      <c r="I443" s="45"/>
      <c r="J443" s="45"/>
      <c r="K443" s="45"/>
      <c r="L443" s="32"/>
    </row>
  </sheetData>
  <sheetProtection algorithmName="SHA-512" hashValue="CvYj7hI3mQR2iWTVThyyQ6Y6HLCkhI2jY6lD/Q4eghQPwBeTXjjsZX+1zXqkOg9Du5eGZFkdDKC/jF7vwqcqAw==" saltValue="7HlSj2AHqNOIS8h+eZzrDA==" spinCount="100000" sheet="1" objects="1" scenarios="1" formatColumns="0" formatRows="0" autoFilter="0"/>
  <autoFilter ref="C130:K442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3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104</v>
      </c>
      <c r="L4" s="20"/>
      <c r="M4" s="89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MODERNIZACE UČEBEN PŘÍRODOVĚDNÝCH UČEBEN PŘEDMĚTŮ</v>
      </c>
      <c r="F7" s="242"/>
      <c r="G7" s="242"/>
      <c r="H7" s="242"/>
      <c r="L7" s="20"/>
    </row>
    <row r="8" spans="2:46" s="1" customFormat="1" ht="12" customHeight="1">
      <c r="B8" s="32"/>
      <c r="D8" s="27" t="s">
        <v>113</v>
      </c>
      <c r="L8" s="32"/>
    </row>
    <row r="9" spans="2:46" s="1" customFormat="1" ht="16.5" customHeight="1">
      <c r="B9" s="32"/>
      <c r="E9" s="203" t="s">
        <v>642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12. 6. 2023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0"/>
      <c r="E27" s="230" t="s">
        <v>1</v>
      </c>
      <c r="F27" s="230"/>
      <c r="G27" s="230"/>
      <c r="H27" s="230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34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2">
        <f>ROUND((SUM(BE123:BE304)),  2)</f>
        <v>0</v>
      </c>
      <c r="I33" s="93">
        <v>0.21</v>
      </c>
      <c r="J33" s="92">
        <f>ROUND(((SUM(BE123:BE304))*I33),  2)</f>
        <v>0</v>
      </c>
      <c r="L33" s="32"/>
    </row>
    <row r="34" spans="2:12" s="1" customFormat="1" ht="14.45" customHeight="1">
      <c r="B34" s="32"/>
      <c r="E34" s="27" t="s">
        <v>40</v>
      </c>
      <c r="F34" s="92">
        <f>ROUND((SUM(BF123:BF304)),  2)</f>
        <v>0</v>
      </c>
      <c r="I34" s="93">
        <v>0.15</v>
      </c>
      <c r="J34" s="92">
        <f>ROUND(((SUM(BF123:BF304))*I34),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2">
        <f>ROUND((SUM(BG123:BG304)),  2)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2">
        <f>ROUND((SUM(BH123:BH304)),  2)</f>
        <v>0</v>
      </c>
      <c r="I36" s="93">
        <v>0.15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2">
        <f>ROUND((SUM(BI123:BI304)),  2)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44</v>
      </c>
      <c r="E39" s="57"/>
      <c r="F39" s="57"/>
      <c r="G39" s="96" t="s">
        <v>45</v>
      </c>
      <c r="H39" s="97" t="s">
        <v>46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MODERNIZACE UČEBEN PŘÍRODOVĚDNÝCH UČEBEN PŘEDMĚTŮ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113</v>
      </c>
      <c r="L86" s="32"/>
    </row>
    <row r="87" spans="2:47" s="1" customFormat="1" ht="16.5" customHeight="1">
      <c r="B87" s="32"/>
      <c r="E87" s="203" t="str">
        <f>E9</f>
        <v>D.1.2 - Zdravotně technické instalace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Gymnázium Jiřího z Poděbrad</v>
      </c>
      <c r="I89" s="27" t="s">
        <v>22</v>
      </c>
      <c r="J89" s="52" t="str">
        <f>IF(J12="","",J12)</f>
        <v>12. 6. 2023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127</v>
      </c>
      <c r="D94" s="94"/>
      <c r="E94" s="94"/>
      <c r="F94" s="94"/>
      <c r="G94" s="94"/>
      <c r="H94" s="94"/>
      <c r="I94" s="94"/>
      <c r="J94" s="103" t="s">
        <v>128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129</v>
      </c>
      <c r="J96" s="66">
        <f>J123</f>
        <v>0</v>
      </c>
      <c r="L96" s="32"/>
      <c r="AU96" s="17" t="s">
        <v>130</v>
      </c>
    </row>
    <row r="97" spans="2:12" s="8" customFormat="1" ht="24.95" customHeight="1">
      <c r="B97" s="105"/>
      <c r="D97" s="106" t="s">
        <v>137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9" customFormat="1" ht="19.899999999999999" customHeight="1">
      <c r="B98" s="109"/>
      <c r="D98" s="110" t="s">
        <v>643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12" s="9" customFormat="1" ht="19.899999999999999" customHeight="1">
      <c r="B99" s="109"/>
      <c r="D99" s="110" t="s">
        <v>644</v>
      </c>
      <c r="E99" s="111"/>
      <c r="F99" s="111"/>
      <c r="G99" s="111"/>
      <c r="H99" s="111"/>
      <c r="I99" s="111"/>
      <c r="J99" s="112">
        <f>J164</f>
        <v>0</v>
      </c>
      <c r="L99" s="109"/>
    </row>
    <row r="100" spans="2:12" s="9" customFormat="1" ht="19.899999999999999" customHeight="1">
      <c r="B100" s="109"/>
      <c r="D100" s="110" t="s">
        <v>645</v>
      </c>
      <c r="E100" s="111"/>
      <c r="F100" s="111"/>
      <c r="G100" s="111"/>
      <c r="H100" s="111"/>
      <c r="I100" s="111"/>
      <c r="J100" s="112">
        <f>J205</f>
        <v>0</v>
      </c>
      <c r="L100" s="109"/>
    </row>
    <row r="101" spans="2:12" s="9" customFormat="1" ht="19.899999999999999" customHeight="1">
      <c r="B101" s="109"/>
      <c r="D101" s="110" t="s">
        <v>646</v>
      </c>
      <c r="E101" s="111"/>
      <c r="F101" s="111"/>
      <c r="G101" s="111"/>
      <c r="H101" s="111"/>
      <c r="I101" s="111"/>
      <c r="J101" s="112">
        <f>J264</f>
        <v>0</v>
      </c>
      <c r="L101" s="109"/>
    </row>
    <row r="102" spans="2:12" s="9" customFormat="1" ht="19.899999999999999" customHeight="1">
      <c r="B102" s="109"/>
      <c r="D102" s="110" t="s">
        <v>138</v>
      </c>
      <c r="E102" s="111"/>
      <c r="F102" s="111"/>
      <c r="G102" s="111"/>
      <c r="H102" s="111"/>
      <c r="I102" s="111"/>
      <c r="J102" s="112">
        <f>J283</f>
        <v>0</v>
      </c>
      <c r="L102" s="109"/>
    </row>
    <row r="103" spans="2:12" s="8" customFormat="1" ht="24.95" customHeight="1">
      <c r="B103" s="105"/>
      <c r="D103" s="106" t="s">
        <v>647</v>
      </c>
      <c r="E103" s="107"/>
      <c r="F103" s="107"/>
      <c r="G103" s="107"/>
      <c r="H103" s="107"/>
      <c r="I103" s="107"/>
      <c r="J103" s="108">
        <f>J290</f>
        <v>0</v>
      </c>
      <c r="L103" s="105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146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26.25" customHeight="1">
      <c r="B113" s="32"/>
      <c r="E113" s="241" t="str">
        <f>E7</f>
        <v>MODERNIZACE UČEBEN PŘÍRODOVĚDNÝCH UČEBEN PŘEDMĚTŮ</v>
      </c>
      <c r="F113" s="242"/>
      <c r="G113" s="242"/>
      <c r="H113" s="242"/>
      <c r="L113" s="32"/>
    </row>
    <row r="114" spans="2:65" s="1" customFormat="1" ht="12" customHeight="1">
      <c r="B114" s="32"/>
      <c r="C114" s="27" t="s">
        <v>113</v>
      </c>
      <c r="L114" s="32"/>
    </row>
    <row r="115" spans="2:65" s="1" customFormat="1" ht="16.5" customHeight="1">
      <c r="B115" s="32"/>
      <c r="E115" s="203" t="str">
        <f>E9</f>
        <v>D.1.2 - Zdravotně technické instalace</v>
      </c>
      <c r="F115" s="243"/>
      <c r="G115" s="243"/>
      <c r="H115" s="243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Gymnázium Jiřího z Poděbrad</v>
      </c>
      <c r="I117" s="27" t="s">
        <v>22</v>
      </c>
      <c r="J117" s="52" t="str">
        <f>IF(J12="","",J12)</f>
        <v>12. 6. 2023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E15</f>
        <v xml:space="preserve"> </v>
      </c>
      <c r="I119" s="27" t="s">
        <v>30</v>
      </c>
      <c r="J119" s="30" t="str">
        <f>E21</f>
        <v xml:space="preserve"> </v>
      </c>
      <c r="L119" s="32"/>
    </row>
    <row r="120" spans="2:65" s="1" customFormat="1" ht="15.2" customHeight="1">
      <c r="B120" s="32"/>
      <c r="C120" s="27" t="s">
        <v>28</v>
      </c>
      <c r="F120" s="25" t="str">
        <f>IF(E18="","",E18)</f>
        <v>Vyplň údaj</v>
      </c>
      <c r="I120" s="27" t="s">
        <v>32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3"/>
      <c r="C122" s="114" t="s">
        <v>147</v>
      </c>
      <c r="D122" s="115" t="s">
        <v>59</v>
      </c>
      <c r="E122" s="115" t="s">
        <v>55</v>
      </c>
      <c r="F122" s="115" t="s">
        <v>56</v>
      </c>
      <c r="G122" s="115" t="s">
        <v>148</v>
      </c>
      <c r="H122" s="115" t="s">
        <v>149</v>
      </c>
      <c r="I122" s="115" t="s">
        <v>150</v>
      </c>
      <c r="J122" s="115" t="s">
        <v>128</v>
      </c>
      <c r="K122" s="116" t="s">
        <v>151</v>
      </c>
      <c r="L122" s="113"/>
      <c r="M122" s="59" t="s">
        <v>1</v>
      </c>
      <c r="N122" s="60" t="s">
        <v>38</v>
      </c>
      <c r="O122" s="60" t="s">
        <v>152</v>
      </c>
      <c r="P122" s="60" t="s">
        <v>153</v>
      </c>
      <c r="Q122" s="60" t="s">
        <v>154</v>
      </c>
      <c r="R122" s="60" t="s">
        <v>155</v>
      </c>
      <c r="S122" s="60" t="s">
        <v>156</v>
      </c>
      <c r="T122" s="61" t="s">
        <v>157</v>
      </c>
    </row>
    <row r="123" spans="2:65" s="1" customFormat="1" ht="22.9" customHeight="1">
      <c r="B123" s="32"/>
      <c r="C123" s="64" t="s">
        <v>158</v>
      </c>
      <c r="J123" s="117">
        <f>BK123</f>
        <v>0</v>
      </c>
      <c r="L123" s="32"/>
      <c r="M123" s="62"/>
      <c r="N123" s="53"/>
      <c r="O123" s="53"/>
      <c r="P123" s="118">
        <f>P124+P290</f>
        <v>0</v>
      </c>
      <c r="Q123" s="53"/>
      <c r="R123" s="118">
        <f>R124+R290</f>
        <v>0.16112000000000001</v>
      </c>
      <c r="S123" s="53"/>
      <c r="T123" s="119">
        <f>T124+T290</f>
        <v>5.5109999999999999E-2</v>
      </c>
      <c r="AT123" s="17" t="s">
        <v>73</v>
      </c>
      <c r="AU123" s="17" t="s">
        <v>130</v>
      </c>
      <c r="BK123" s="120">
        <f>BK124+BK290</f>
        <v>0</v>
      </c>
    </row>
    <row r="124" spans="2:65" s="11" customFormat="1" ht="25.9" customHeight="1">
      <c r="B124" s="121"/>
      <c r="D124" s="122" t="s">
        <v>73</v>
      </c>
      <c r="E124" s="123" t="s">
        <v>349</v>
      </c>
      <c r="F124" s="123" t="s">
        <v>350</v>
      </c>
      <c r="I124" s="124"/>
      <c r="J124" s="125">
        <f>BK124</f>
        <v>0</v>
      </c>
      <c r="L124" s="121"/>
      <c r="M124" s="126"/>
      <c r="P124" s="127">
        <f>P125+P164+P205+P264+P283</f>
        <v>0</v>
      </c>
      <c r="R124" s="127">
        <f>R125+R164+R205+R264+R283</f>
        <v>0.16112000000000001</v>
      </c>
      <c r="T124" s="128">
        <f>T125+T164+T205+T264+T283</f>
        <v>5.5109999999999999E-2</v>
      </c>
      <c r="AR124" s="122" t="s">
        <v>84</v>
      </c>
      <c r="AT124" s="129" t="s">
        <v>73</v>
      </c>
      <c r="AU124" s="129" t="s">
        <v>74</v>
      </c>
      <c r="AY124" s="122" t="s">
        <v>161</v>
      </c>
      <c r="BK124" s="130">
        <f>BK125+BK164+BK205+BK264+BK283</f>
        <v>0</v>
      </c>
    </row>
    <row r="125" spans="2:65" s="11" customFormat="1" ht="22.9" customHeight="1">
      <c r="B125" s="121"/>
      <c r="D125" s="122" t="s">
        <v>73</v>
      </c>
      <c r="E125" s="131" t="s">
        <v>648</v>
      </c>
      <c r="F125" s="131" t="s">
        <v>649</v>
      </c>
      <c r="I125" s="124"/>
      <c r="J125" s="132">
        <f>BK125</f>
        <v>0</v>
      </c>
      <c r="L125" s="121"/>
      <c r="M125" s="126"/>
      <c r="P125" s="127">
        <f>SUM(P126:P163)</f>
        <v>0</v>
      </c>
      <c r="R125" s="127">
        <f>SUM(R126:R163)</f>
        <v>6.7360000000000003E-2</v>
      </c>
      <c r="T125" s="128">
        <f>SUM(T126:T163)</f>
        <v>0</v>
      </c>
      <c r="AR125" s="122" t="s">
        <v>84</v>
      </c>
      <c r="AT125" s="129" t="s">
        <v>73</v>
      </c>
      <c r="AU125" s="129" t="s">
        <v>82</v>
      </c>
      <c r="AY125" s="122" t="s">
        <v>161</v>
      </c>
      <c r="BK125" s="130">
        <f>SUM(BK126:BK163)</f>
        <v>0</v>
      </c>
    </row>
    <row r="126" spans="2:65" s="1" customFormat="1" ht="16.5" customHeight="1">
      <c r="B126" s="32"/>
      <c r="C126" s="133" t="s">
        <v>82</v>
      </c>
      <c r="D126" s="133" t="s">
        <v>164</v>
      </c>
      <c r="E126" s="134" t="s">
        <v>650</v>
      </c>
      <c r="F126" s="135" t="s">
        <v>651</v>
      </c>
      <c r="G126" s="136" t="s">
        <v>314</v>
      </c>
      <c r="H126" s="137">
        <v>3</v>
      </c>
      <c r="I126" s="138"/>
      <c r="J126" s="139">
        <f>ROUND(I126*H126,2)</f>
        <v>0</v>
      </c>
      <c r="K126" s="135" t="s">
        <v>168</v>
      </c>
      <c r="L126" s="32"/>
      <c r="M126" s="140" t="s">
        <v>1</v>
      </c>
      <c r="N126" s="141" t="s">
        <v>39</v>
      </c>
      <c r="P126" s="142">
        <f>O126*H126</f>
        <v>0</v>
      </c>
      <c r="Q126" s="142">
        <v>1.6320000000000001E-2</v>
      </c>
      <c r="R126" s="142">
        <f>Q126*H126</f>
        <v>4.8960000000000004E-2</v>
      </c>
      <c r="S126" s="142">
        <v>0</v>
      </c>
      <c r="T126" s="143">
        <f>S126*H126</f>
        <v>0</v>
      </c>
      <c r="AR126" s="144" t="s">
        <v>263</v>
      </c>
      <c r="AT126" s="144" t="s">
        <v>164</v>
      </c>
      <c r="AU126" s="144" t="s">
        <v>84</v>
      </c>
      <c r="AY126" s="17" t="s">
        <v>161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82</v>
      </c>
      <c r="BK126" s="145">
        <f>ROUND(I126*H126,2)</f>
        <v>0</v>
      </c>
      <c r="BL126" s="17" t="s">
        <v>263</v>
      </c>
      <c r="BM126" s="144" t="s">
        <v>84</v>
      </c>
    </row>
    <row r="127" spans="2:65" s="1" customFormat="1" ht="19.5">
      <c r="B127" s="32"/>
      <c r="D127" s="146" t="s">
        <v>171</v>
      </c>
      <c r="F127" s="147" t="s">
        <v>652</v>
      </c>
      <c r="I127" s="148"/>
      <c r="L127" s="32"/>
      <c r="M127" s="149"/>
      <c r="T127" s="56"/>
      <c r="AT127" s="17" t="s">
        <v>171</v>
      </c>
      <c r="AU127" s="17" t="s">
        <v>84</v>
      </c>
    </row>
    <row r="128" spans="2:65" s="13" customFormat="1" ht="11.25">
      <c r="B128" s="156"/>
      <c r="D128" s="146" t="s">
        <v>173</v>
      </c>
      <c r="E128" s="157" t="s">
        <v>1</v>
      </c>
      <c r="F128" s="158" t="s">
        <v>653</v>
      </c>
      <c r="H128" s="159">
        <v>3</v>
      </c>
      <c r="I128" s="160"/>
      <c r="L128" s="156"/>
      <c r="M128" s="161"/>
      <c r="T128" s="162"/>
      <c r="AT128" s="157" t="s">
        <v>173</v>
      </c>
      <c r="AU128" s="157" t="s">
        <v>84</v>
      </c>
      <c r="AV128" s="13" t="s">
        <v>84</v>
      </c>
      <c r="AW128" s="13" t="s">
        <v>31</v>
      </c>
      <c r="AX128" s="13" t="s">
        <v>74</v>
      </c>
      <c r="AY128" s="157" t="s">
        <v>161</v>
      </c>
    </row>
    <row r="129" spans="2:65" s="15" customFormat="1" ht="11.25">
      <c r="B129" s="170"/>
      <c r="D129" s="146" t="s">
        <v>173</v>
      </c>
      <c r="E129" s="171" t="s">
        <v>1</v>
      </c>
      <c r="F129" s="172" t="s">
        <v>204</v>
      </c>
      <c r="H129" s="173">
        <v>3</v>
      </c>
      <c r="I129" s="174"/>
      <c r="L129" s="170"/>
      <c r="M129" s="175"/>
      <c r="T129" s="176"/>
      <c r="AT129" s="171" t="s">
        <v>173</v>
      </c>
      <c r="AU129" s="171" t="s">
        <v>84</v>
      </c>
      <c r="AV129" s="15" t="s">
        <v>169</v>
      </c>
      <c r="AW129" s="15" t="s">
        <v>31</v>
      </c>
      <c r="AX129" s="15" t="s">
        <v>82</v>
      </c>
      <c r="AY129" s="171" t="s">
        <v>161</v>
      </c>
    </row>
    <row r="130" spans="2:65" s="1" customFormat="1" ht="16.5" customHeight="1">
      <c r="B130" s="32"/>
      <c r="C130" s="133" t="s">
        <v>84</v>
      </c>
      <c r="D130" s="133" t="s">
        <v>164</v>
      </c>
      <c r="E130" s="134" t="s">
        <v>654</v>
      </c>
      <c r="F130" s="135" t="s">
        <v>655</v>
      </c>
      <c r="G130" s="136" t="s">
        <v>314</v>
      </c>
      <c r="H130" s="137">
        <v>3</v>
      </c>
      <c r="I130" s="138"/>
      <c r="J130" s="139">
        <f>ROUND(I130*H130,2)</f>
        <v>0</v>
      </c>
      <c r="K130" s="135" t="s">
        <v>168</v>
      </c>
      <c r="L130" s="32"/>
      <c r="M130" s="140" t="s">
        <v>1</v>
      </c>
      <c r="N130" s="141" t="s">
        <v>39</v>
      </c>
      <c r="P130" s="142">
        <f>O130*H130</f>
        <v>0</v>
      </c>
      <c r="Q130" s="142">
        <v>2.0200000000000001E-3</v>
      </c>
      <c r="R130" s="142">
        <f>Q130*H130</f>
        <v>6.0600000000000003E-3</v>
      </c>
      <c r="S130" s="142">
        <v>0</v>
      </c>
      <c r="T130" s="143">
        <f>S130*H130</f>
        <v>0</v>
      </c>
      <c r="AR130" s="144" t="s">
        <v>263</v>
      </c>
      <c r="AT130" s="144" t="s">
        <v>164</v>
      </c>
      <c r="AU130" s="144" t="s">
        <v>84</v>
      </c>
      <c r="AY130" s="17" t="s">
        <v>161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82</v>
      </c>
      <c r="BK130" s="145">
        <f>ROUND(I130*H130,2)</f>
        <v>0</v>
      </c>
      <c r="BL130" s="17" t="s">
        <v>263</v>
      </c>
      <c r="BM130" s="144" t="s">
        <v>169</v>
      </c>
    </row>
    <row r="131" spans="2:65" s="1" customFormat="1" ht="19.5">
      <c r="B131" s="32"/>
      <c r="D131" s="146" t="s">
        <v>171</v>
      </c>
      <c r="F131" s="147" t="s">
        <v>656</v>
      </c>
      <c r="I131" s="148"/>
      <c r="L131" s="32"/>
      <c r="M131" s="149"/>
      <c r="T131" s="56"/>
      <c r="AT131" s="17" t="s">
        <v>171</v>
      </c>
      <c r="AU131" s="17" t="s">
        <v>84</v>
      </c>
    </row>
    <row r="132" spans="2:65" s="1" customFormat="1" ht="16.5" customHeight="1">
      <c r="B132" s="32"/>
      <c r="C132" s="133" t="s">
        <v>162</v>
      </c>
      <c r="D132" s="133" t="s">
        <v>164</v>
      </c>
      <c r="E132" s="134" t="s">
        <v>657</v>
      </c>
      <c r="F132" s="135" t="s">
        <v>658</v>
      </c>
      <c r="G132" s="136" t="s">
        <v>314</v>
      </c>
      <c r="H132" s="137">
        <v>3</v>
      </c>
      <c r="I132" s="138"/>
      <c r="J132" s="139">
        <f>ROUND(I132*H132,2)</f>
        <v>0</v>
      </c>
      <c r="K132" s="135" t="s">
        <v>168</v>
      </c>
      <c r="L132" s="32"/>
      <c r="M132" s="140" t="s">
        <v>1</v>
      </c>
      <c r="N132" s="141" t="s">
        <v>39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263</v>
      </c>
      <c r="AT132" s="144" t="s">
        <v>164</v>
      </c>
      <c r="AU132" s="144" t="s">
        <v>84</v>
      </c>
      <c r="AY132" s="17" t="s">
        <v>161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82</v>
      </c>
      <c r="BK132" s="145">
        <f>ROUND(I132*H132,2)</f>
        <v>0</v>
      </c>
      <c r="BL132" s="17" t="s">
        <v>263</v>
      </c>
      <c r="BM132" s="144" t="s">
        <v>187</v>
      </c>
    </row>
    <row r="133" spans="2:65" s="1" customFormat="1" ht="11.25">
      <c r="B133" s="32"/>
      <c r="D133" s="146" t="s">
        <v>171</v>
      </c>
      <c r="F133" s="147" t="s">
        <v>659</v>
      </c>
      <c r="I133" s="148"/>
      <c r="L133" s="32"/>
      <c r="M133" s="149"/>
      <c r="T133" s="56"/>
      <c r="AT133" s="17" t="s">
        <v>171</v>
      </c>
      <c r="AU133" s="17" t="s">
        <v>84</v>
      </c>
    </row>
    <row r="134" spans="2:65" s="1" customFormat="1" ht="16.5" customHeight="1">
      <c r="B134" s="32"/>
      <c r="C134" s="133" t="s">
        <v>169</v>
      </c>
      <c r="D134" s="133" t="s">
        <v>164</v>
      </c>
      <c r="E134" s="134" t="s">
        <v>660</v>
      </c>
      <c r="F134" s="135" t="s">
        <v>661</v>
      </c>
      <c r="G134" s="136" t="s">
        <v>178</v>
      </c>
      <c r="H134" s="137">
        <v>2</v>
      </c>
      <c r="I134" s="138"/>
      <c r="J134" s="139">
        <f>ROUND(I134*H134,2)</f>
        <v>0</v>
      </c>
      <c r="K134" s="135" t="s">
        <v>168</v>
      </c>
      <c r="L134" s="32"/>
      <c r="M134" s="140" t="s">
        <v>1</v>
      </c>
      <c r="N134" s="141" t="s">
        <v>39</v>
      </c>
      <c r="P134" s="142">
        <f>O134*H134</f>
        <v>0</v>
      </c>
      <c r="Q134" s="142">
        <v>4.0999999999999999E-4</v>
      </c>
      <c r="R134" s="142">
        <f>Q134*H134</f>
        <v>8.1999999999999998E-4</v>
      </c>
      <c r="S134" s="142">
        <v>0</v>
      </c>
      <c r="T134" s="143">
        <f>S134*H134</f>
        <v>0</v>
      </c>
      <c r="AR134" s="144" t="s">
        <v>263</v>
      </c>
      <c r="AT134" s="144" t="s">
        <v>164</v>
      </c>
      <c r="AU134" s="144" t="s">
        <v>84</v>
      </c>
      <c r="AY134" s="17" t="s">
        <v>161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82</v>
      </c>
      <c r="BK134" s="145">
        <f>ROUND(I134*H134,2)</f>
        <v>0</v>
      </c>
      <c r="BL134" s="17" t="s">
        <v>263</v>
      </c>
      <c r="BM134" s="144" t="s">
        <v>215</v>
      </c>
    </row>
    <row r="135" spans="2:65" s="1" customFormat="1" ht="11.25">
      <c r="B135" s="32"/>
      <c r="D135" s="146" t="s">
        <v>171</v>
      </c>
      <c r="F135" s="147" t="s">
        <v>662</v>
      </c>
      <c r="I135" s="148"/>
      <c r="L135" s="32"/>
      <c r="M135" s="149"/>
      <c r="T135" s="56"/>
      <c r="AT135" s="17" t="s">
        <v>171</v>
      </c>
      <c r="AU135" s="17" t="s">
        <v>84</v>
      </c>
    </row>
    <row r="136" spans="2:65" s="13" customFormat="1" ht="11.25">
      <c r="B136" s="156"/>
      <c r="D136" s="146" t="s">
        <v>173</v>
      </c>
      <c r="E136" s="157" t="s">
        <v>1</v>
      </c>
      <c r="F136" s="158" t="s">
        <v>663</v>
      </c>
      <c r="H136" s="159">
        <v>2</v>
      </c>
      <c r="I136" s="160"/>
      <c r="L136" s="156"/>
      <c r="M136" s="161"/>
      <c r="T136" s="162"/>
      <c r="AT136" s="157" t="s">
        <v>173</v>
      </c>
      <c r="AU136" s="157" t="s">
        <v>84</v>
      </c>
      <c r="AV136" s="13" t="s">
        <v>84</v>
      </c>
      <c r="AW136" s="13" t="s">
        <v>31</v>
      </c>
      <c r="AX136" s="13" t="s">
        <v>74</v>
      </c>
      <c r="AY136" s="157" t="s">
        <v>161</v>
      </c>
    </row>
    <row r="137" spans="2:65" s="15" customFormat="1" ht="11.25">
      <c r="B137" s="170"/>
      <c r="D137" s="146" t="s">
        <v>173</v>
      </c>
      <c r="E137" s="171" t="s">
        <v>1</v>
      </c>
      <c r="F137" s="172" t="s">
        <v>204</v>
      </c>
      <c r="H137" s="173">
        <v>2</v>
      </c>
      <c r="I137" s="174"/>
      <c r="L137" s="170"/>
      <c r="M137" s="175"/>
      <c r="T137" s="176"/>
      <c r="AT137" s="171" t="s">
        <v>173</v>
      </c>
      <c r="AU137" s="171" t="s">
        <v>84</v>
      </c>
      <c r="AV137" s="15" t="s">
        <v>169</v>
      </c>
      <c r="AW137" s="15" t="s">
        <v>31</v>
      </c>
      <c r="AX137" s="15" t="s">
        <v>82</v>
      </c>
      <c r="AY137" s="171" t="s">
        <v>161</v>
      </c>
    </row>
    <row r="138" spans="2:65" s="1" customFormat="1" ht="16.5" customHeight="1">
      <c r="B138" s="32"/>
      <c r="C138" s="133" t="s">
        <v>193</v>
      </c>
      <c r="D138" s="133" t="s">
        <v>164</v>
      </c>
      <c r="E138" s="134" t="s">
        <v>664</v>
      </c>
      <c r="F138" s="135" t="s">
        <v>665</v>
      </c>
      <c r="G138" s="136" t="s">
        <v>178</v>
      </c>
      <c r="H138" s="137">
        <v>10</v>
      </c>
      <c r="I138" s="138"/>
      <c r="J138" s="139">
        <f>ROUND(I138*H138,2)</f>
        <v>0</v>
      </c>
      <c r="K138" s="135" t="s">
        <v>168</v>
      </c>
      <c r="L138" s="32"/>
      <c r="M138" s="140" t="s">
        <v>1</v>
      </c>
      <c r="N138" s="141" t="s">
        <v>39</v>
      </c>
      <c r="P138" s="142">
        <f>O138*H138</f>
        <v>0</v>
      </c>
      <c r="Q138" s="142">
        <v>4.8000000000000001E-4</v>
      </c>
      <c r="R138" s="142">
        <f>Q138*H138</f>
        <v>4.8000000000000004E-3</v>
      </c>
      <c r="S138" s="142">
        <v>0</v>
      </c>
      <c r="T138" s="143">
        <f>S138*H138</f>
        <v>0</v>
      </c>
      <c r="AR138" s="144" t="s">
        <v>263</v>
      </c>
      <c r="AT138" s="144" t="s">
        <v>164</v>
      </c>
      <c r="AU138" s="144" t="s">
        <v>84</v>
      </c>
      <c r="AY138" s="17" t="s">
        <v>161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82</v>
      </c>
      <c r="BK138" s="145">
        <f>ROUND(I138*H138,2)</f>
        <v>0</v>
      </c>
      <c r="BL138" s="17" t="s">
        <v>263</v>
      </c>
      <c r="BM138" s="144" t="s">
        <v>230</v>
      </c>
    </row>
    <row r="139" spans="2:65" s="1" customFormat="1" ht="11.25">
      <c r="B139" s="32"/>
      <c r="D139" s="146" t="s">
        <v>171</v>
      </c>
      <c r="F139" s="147" t="s">
        <v>666</v>
      </c>
      <c r="I139" s="148"/>
      <c r="L139" s="32"/>
      <c r="M139" s="149"/>
      <c r="T139" s="56"/>
      <c r="AT139" s="17" t="s">
        <v>171</v>
      </c>
      <c r="AU139" s="17" t="s">
        <v>84</v>
      </c>
    </row>
    <row r="140" spans="2:65" s="13" customFormat="1" ht="11.25">
      <c r="B140" s="156"/>
      <c r="D140" s="146" t="s">
        <v>173</v>
      </c>
      <c r="E140" s="157" t="s">
        <v>1</v>
      </c>
      <c r="F140" s="158" t="s">
        <v>667</v>
      </c>
      <c r="H140" s="159">
        <v>10</v>
      </c>
      <c r="I140" s="160"/>
      <c r="L140" s="156"/>
      <c r="M140" s="161"/>
      <c r="T140" s="162"/>
      <c r="AT140" s="157" t="s">
        <v>173</v>
      </c>
      <c r="AU140" s="157" t="s">
        <v>84</v>
      </c>
      <c r="AV140" s="13" t="s">
        <v>84</v>
      </c>
      <c r="AW140" s="13" t="s">
        <v>31</v>
      </c>
      <c r="AX140" s="13" t="s">
        <v>74</v>
      </c>
      <c r="AY140" s="157" t="s">
        <v>161</v>
      </c>
    </row>
    <row r="141" spans="2:65" s="15" customFormat="1" ht="11.25">
      <c r="B141" s="170"/>
      <c r="D141" s="146" t="s">
        <v>173</v>
      </c>
      <c r="E141" s="171" t="s">
        <v>1</v>
      </c>
      <c r="F141" s="172" t="s">
        <v>204</v>
      </c>
      <c r="H141" s="173">
        <v>10</v>
      </c>
      <c r="I141" s="174"/>
      <c r="L141" s="170"/>
      <c r="M141" s="175"/>
      <c r="T141" s="176"/>
      <c r="AT141" s="171" t="s">
        <v>173</v>
      </c>
      <c r="AU141" s="171" t="s">
        <v>84</v>
      </c>
      <c r="AV141" s="15" t="s">
        <v>169</v>
      </c>
      <c r="AW141" s="15" t="s">
        <v>31</v>
      </c>
      <c r="AX141" s="15" t="s">
        <v>82</v>
      </c>
      <c r="AY141" s="171" t="s">
        <v>161</v>
      </c>
    </row>
    <row r="142" spans="2:65" s="1" customFormat="1" ht="16.5" customHeight="1">
      <c r="B142" s="32"/>
      <c r="C142" s="133" t="s">
        <v>187</v>
      </c>
      <c r="D142" s="133" t="s">
        <v>164</v>
      </c>
      <c r="E142" s="134" t="s">
        <v>668</v>
      </c>
      <c r="F142" s="135" t="s">
        <v>669</v>
      </c>
      <c r="G142" s="136" t="s">
        <v>178</v>
      </c>
      <c r="H142" s="137">
        <v>3</v>
      </c>
      <c r="I142" s="138"/>
      <c r="J142" s="139">
        <f>ROUND(I142*H142,2)</f>
        <v>0</v>
      </c>
      <c r="K142" s="135" t="s">
        <v>168</v>
      </c>
      <c r="L142" s="32"/>
      <c r="M142" s="140" t="s">
        <v>1</v>
      </c>
      <c r="N142" s="141" t="s">
        <v>39</v>
      </c>
      <c r="P142" s="142">
        <f>O142*H142</f>
        <v>0</v>
      </c>
      <c r="Q142" s="142">
        <v>2.2399999999999998E-3</v>
      </c>
      <c r="R142" s="142">
        <f>Q142*H142</f>
        <v>6.7199999999999994E-3</v>
      </c>
      <c r="S142" s="142">
        <v>0</v>
      </c>
      <c r="T142" s="143">
        <f>S142*H142</f>
        <v>0</v>
      </c>
      <c r="AR142" s="144" t="s">
        <v>263</v>
      </c>
      <c r="AT142" s="144" t="s">
        <v>164</v>
      </c>
      <c r="AU142" s="144" t="s">
        <v>84</v>
      </c>
      <c r="AY142" s="17" t="s">
        <v>161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82</v>
      </c>
      <c r="BK142" s="145">
        <f>ROUND(I142*H142,2)</f>
        <v>0</v>
      </c>
      <c r="BL142" s="17" t="s">
        <v>263</v>
      </c>
      <c r="BM142" s="144" t="s">
        <v>242</v>
      </c>
    </row>
    <row r="143" spans="2:65" s="1" customFormat="1" ht="11.25">
      <c r="B143" s="32"/>
      <c r="D143" s="146" t="s">
        <v>171</v>
      </c>
      <c r="F143" s="147" t="s">
        <v>670</v>
      </c>
      <c r="I143" s="148"/>
      <c r="L143" s="32"/>
      <c r="M143" s="149"/>
      <c r="T143" s="56"/>
      <c r="AT143" s="17" t="s">
        <v>171</v>
      </c>
      <c r="AU143" s="17" t="s">
        <v>84</v>
      </c>
    </row>
    <row r="144" spans="2:65" s="13" customFormat="1" ht="11.25">
      <c r="B144" s="156"/>
      <c r="D144" s="146" t="s">
        <v>173</v>
      </c>
      <c r="E144" s="157" t="s">
        <v>1</v>
      </c>
      <c r="F144" s="158" t="s">
        <v>671</v>
      </c>
      <c r="H144" s="159">
        <v>3</v>
      </c>
      <c r="I144" s="160"/>
      <c r="L144" s="156"/>
      <c r="M144" s="161"/>
      <c r="T144" s="162"/>
      <c r="AT144" s="157" t="s">
        <v>173</v>
      </c>
      <c r="AU144" s="157" t="s">
        <v>84</v>
      </c>
      <c r="AV144" s="13" t="s">
        <v>84</v>
      </c>
      <c r="AW144" s="13" t="s">
        <v>31</v>
      </c>
      <c r="AX144" s="13" t="s">
        <v>74</v>
      </c>
      <c r="AY144" s="157" t="s">
        <v>161</v>
      </c>
    </row>
    <row r="145" spans="2:65" s="15" customFormat="1" ht="11.25">
      <c r="B145" s="170"/>
      <c r="D145" s="146" t="s">
        <v>173</v>
      </c>
      <c r="E145" s="171" t="s">
        <v>1</v>
      </c>
      <c r="F145" s="172" t="s">
        <v>204</v>
      </c>
      <c r="H145" s="173">
        <v>3</v>
      </c>
      <c r="I145" s="174"/>
      <c r="L145" s="170"/>
      <c r="M145" s="175"/>
      <c r="T145" s="176"/>
      <c r="AT145" s="171" t="s">
        <v>173</v>
      </c>
      <c r="AU145" s="171" t="s">
        <v>84</v>
      </c>
      <c r="AV145" s="15" t="s">
        <v>169</v>
      </c>
      <c r="AW145" s="15" t="s">
        <v>31</v>
      </c>
      <c r="AX145" s="15" t="s">
        <v>82</v>
      </c>
      <c r="AY145" s="171" t="s">
        <v>161</v>
      </c>
    </row>
    <row r="146" spans="2:65" s="1" customFormat="1" ht="16.5" customHeight="1">
      <c r="B146" s="32"/>
      <c r="C146" s="133" t="s">
        <v>210</v>
      </c>
      <c r="D146" s="133" t="s">
        <v>164</v>
      </c>
      <c r="E146" s="134" t="s">
        <v>672</v>
      </c>
      <c r="F146" s="135" t="s">
        <v>673</v>
      </c>
      <c r="G146" s="136" t="s">
        <v>314</v>
      </c>
      <c r="H146" s="137">
        <v>1</v>
      </c>
      <c r="I146" s="138"/>
      <c r="J146" s="139">
        <f>ROUND(I146*H146,2)</f>
        <v>0</v>
      </c>
      <c r="K146" s="135" t="s">
        <v>168</v>
      </c>
      <c r="L146" s="32"/>
      <c r="M146" s="140" t="s">
        <v>1</v>
      </c>
      <c r="N146" s="141" t="s">
        <v>39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263</v>
      </c>
      <c r="AT146" s="144" t="s">
        <v>164</v>
      </c>
      <c r="AU146" s="144" t="s">
        <v>84</v>
      </c>
      <c r="AY146" s="17" t="s">
        <v>161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82</v>
      </c>
      <c r="BK146" s="145">
        <f>ROUND(I146*H146,2)</f>
        <v>0</v>
      </c>
      <c r="BL146" s="17" t="s">
        <v>263</v>
      </c>
      <c r="BM146" s="144" t="s">
        <v>254</v>
      </c>
    </row>
    <row r="147" spans="2:65" s="1" customFormat="1" ht="19.5">
      <c r="B147" s="32"/>
      <c r="D147" s="146" t="s">
        <v>171</v>
      </c>
      <c r="F147" s="147" t="s">
        <v>674</v>
      </c>
      <c r="I147" s="148"/>
      <c r="L147" s="32"/>
      <c r="M147" s="149"/>
      <c r="T147" s="56"/>
      <c r="AT147" s="17" t="s">
        <v>171</v>
      </c>
      <c r="AU147" s="17" t="s">
        <v>84</v>
      </c>
    </row>
    <row r="148" spans="2:65" s="13" customFormat="1" ht="11.25">
      <c r="B148" s="156"/>
      <c r="D148" s="146" t="s">
        <v>173</v>
      </c>
      <c r="E148" s="157" t="s">
        <v>1</v>
      </c>
      <c r="F148" s="158" t="s">
        <v>675</v>
      </c>
      <c r="H148" s="159">
        <v>1</v>
      </c>
      <c r="I148" s="160"/>
      <c r="L148" s="156"/>
      <c r="M148" s="161"/>
      <c r="T148" s="162"/>
      <c r="AT148" s="157" t="s">
        <v>173</v>
      </c>
      <c r="AU148" s="157" t="s">
        <v>84</v>
      </c>
      <c r="AV148" s="13" t="s">
        <v>84</v>
      </c>
      <c r="AW148" s="13" t="s">
        <v>31</v>
      </c>
      <c r="AX148" s="13" t="s">
        <v>74</v>
      </c>
      <c r="AY148" s="157" t="s">
        <v>161</v>
      </c>
    </row>
    <row r="149" spans="2:65" s="15" customFormat="1" ht="11.25">
      <c r="B149" s="170"/>
      <c r="D149" s="146" t="s">
        <v>173</v>
      </c>
      <c r="E149" s="171" t="s">
        <v>1</v>
      </c>
      <c r="F149" s="172" t="s">
        <v>204</v>
      </c>
      <c r="H149" s="173">
        <v>1</v>
      </c>
      <c r="I149" s="174"/>
      <c r="L149" s="170"/>
      <c r="M149" s="175"/>
      <c r="T149" s="176"/>
      <c r="AT149" s="171" t="s">
        <v>173</v>
      </c>
      <c r="AU149" s="171" t="s">
        <v>84</v>
      </c>
      <c r="AV149" s="15" t="s">
        <v>169</v>
      </c>
      <c r="AW149" s="15" t="s">
        <v>31</v>
      </c>
      <c r="AX149" s="15" t="s">
        <v>82</v>
      </c>
      <c r="AY149" s="171" t="s">
        <v>161</v>
      </c>
    </row>
    <row r="150" spans="2:65" s="1" customFormat="1" ht="16.5" customHeight="1">
      <c r="B150" s="32"/>
      <c r="C150" s="133" t="s">
        <v>215</v>
      </c>
      <c r="D150" s="133" t="s">
        <v>164</v>
      </c>
      <c r="E150" s="134" t="s">
        <v>676</v>
      </c>
      <c r="F150" s="135" t="s">
        <v>677</v>
      </c>
      <c r="G150" s="136" t="s">
        <v>314</v>
      </c>
      <c r="H150" s="137">
        <v>3</v>
      </c>
      <c r="I150" s="138"/>
      <c r="J150" s="139">
        <f>ROUND(I150*H150,2)</f>
        <v>0</v>
      </c>
      <c r="K150" s="135" t="s">
        <v>168</v>
      </c>
      <c r="L150" s="32"/>
      <c r="M150" s="140" t="s">
        <v>1</v>
      </c>
      <c r="N150" s="141" t="s">
        <v>39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263</v>
      </c>
      <c r="AT150" s="144" t="s">
        <v>164</v>
      </c>
      <c r="AU150" s="144" t="s">
        <v>84</v>
      </c>
      <c r="AY150" s="17" t="s">
        <v>161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82</v>
      </c>
      <c r="BK150" s="145">
        <f>ROUND(I150*H150,2)</f>
        <v>0</v>
      </c>
      <c r="BL150" s="17" t="s">
        <v>263</v>
      </c>
      <c r="BM150" s="144" t="s">
        <v>263</v>
      </c>
    </row>
    <row r="151" spans="2:65" s="1" customFormat="1" ht="19.5">
      <c r="B151" s="32"/>
      <c r="D151" s="146" t="s">
        <v>171</v>
      </c>
      <c r="F151" s="147" t="s">
        <v>678</v>
      </c>
      <c r="I151" s="148"/>
      <c r="L151" s="32"/>
      <c r="M151" s="149"/>
      <c r="T151" s="56"/>
      <c r="AT151" s="17" t="s">
        <v>171</v>
      </c>
      <c r="AU151" s="17" t="s">
        <v>84</v>
      </c>
    </row>
    <row r="152" spans="2:65" s="13" customFormat="1" ht="11.25">
      <c r="B152" s="156"/>
      <c r="D152" s="146" t="s">
        <v>173</v>
      </c>
      <c r="E152" s="157" t="s">
        <v>1</v>
      </c>
      <c r="F152" s="158" t="s">
        <v>679</v>
      </c>
      <c r="H152" s="159">
        <v>3</v>
      </c>
      <c r="I152" s="160"/>
      <c r="L152" s="156"/>
      <c r="M152" s="161"/>
      <c r="T152" s="162"/>
      <c r="AT152" s="157" t="s">
        <v>173</v>
      </c>
      <c r="AU152" s="157" t="s">
        <v>84</v>
      </c>
      <c r="AV152" s="13" t="s">
        <v>84</v>
      </c>
      <c r="AW152" s="13" t="s">
        <v>31</v>
      </c>
      <c r="AX152" s="13" t="s">
        <v>74</v>
      </c>
      <c r="AY152" s="157" t="s">
        <v>161</v>
      </c>
    </row>
    <row r="153" spans="2:65" s="15" customFormat="1" ht="11.25">
      <c r="B153" s="170"/>
      <c r="D153" s="146" t="s">
        <v>173</v>
      </c>
      <c r="E153" s="171" t="s">
        <v>1</v>
      </c>
      <c r="F153" s="172" t="s">
        <v>204</v>
      </c>
      <c r="H153" s="173">
        <v>3</v>
      </c>
      <c r="I153" s="174"/>
      <c r="L153" s="170"/>
      <c r="M153" s="175"/>
      <c r="T153" s="176"/>
      <c r="AT153" s="171" t="s">
        <v>173</v>
      </c>
      <c r="AU153" s="171" t="s">
        <v>84</v>
      </c>
      <c r="AV153" s="15" t="s">
        <v>169</v>
      </c>
      <c r="AW153" s="15" t="s">
        <v>31</v>
      </c>
      <c r="AX153" s="15" t="s">
        <v>82</v>
      </c>
      <c r="AY153" s="171" t="s">
        <v>161</v>
      </c>
    </row>
    <row r="154" spans="2:65" s="1" customFormat="1" ht="21.75" customHeight="1">
      <c r="B154" s="32"/>
      <c r="C154" s="133" t="s">
        <v>224</v>
      </c>
      <c r="D154" s="133" t="s">
        <v>164</v>
      </c>
      <c r="E154" s="134" t="s">
        <v>680</v>
      </c>
      <c r="F154" s="135" t="s">
        <v>681</v>
      </c>
      <c r="G154" s="136" t="s">
        <v>314</v>
      </c>
      <c r="H154" s="137">
        <v>1</v>
      </c>
      <c r="I154" s="138"/>
      <c r="J154" s="139">
        <f>ROUND(I154*H154,2)</f>
        <v>0</v>
      </c>
      <c r="K154" s="135" t="s">
        <v>168</v>
      </c>
      <c r="L154" s="32"/>
      <c r="M154" s="140" t="s">
        <v>1</v>
      </c>
      <c r="N154" s="141" t="s">
        <v>39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263</v>
      </c>
      <c r="AT154" s="144" t="s">
        <v>164</v>
      </c>
      <c r="AU154" s="144" t="s">
        <v>84</v>
      </c>
      <c r="AY154" s="17" t="s">
        <v>161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82</v>
      </c>
      <c r="BK154" s="145">
        <f>ROUND(I154*H154,2)</f>
        <v>0</v>
      </c>
      <c r="BL154" s="17" t="s">
        <v>263</v>
      </c>
      <c r="BM154" s="144" t="s">
        <v>274</v>
      </c>
    </row>
    <row r="155" spans="2:65" s="1" customFormat="1" ht="19.5">
      <c r="B155" s="32"/>
      <c r="D155" s="146" t="s">
        <v>171</v>
      </c>
      <c r="F155" s="147" t="s">
        <v>682</v>
      </c>
      <c r="I155" s="148"/>
      <c r="L155" s="32"/>
      <c r="M155" s="149"/>
      <c r="T155" s="56"/>
      <c r="AT155" s="17" t="s">
        <v>171</v>
      </c>
      <c r="AU155" s="17" t="s">
        <v>84</v>
      </c>
    </row>
    <row r="156" spans="2:65" s="13" customFormat="1" ht="11.25">
      <c r="B156" s="156"/>
      <c r="D156" s="146" t="s">
        <v>173</v>
      </c>
      <c r="E156" s="157" t="s">
        <v>1</v>
      </c>
      <c r="F156" s="158" t="s">
        <v>683</v>
      </c>
      <c r="H156" s="159">
        <v>1</v>
      </c>
      <c r="I156" s="160"/>
      <c r="L156" s="156"/>
      <c r="M156" s="161"/>
      <c r="T156" s="162"/>
      <c r="AT156" s="157" t="s">
        <v>173</v>
      </c>
      <c r="AU156" s="157" t="s">
        <v>84</v>
      </c>
      <c r="AV156" s="13" t="s">
        <v>84</v>
      </c>
      <c r="AW156" s="13" t="s">
        <v>31</v>
      </c>
      <c r="AX156" s="13" t="s">
        <v>74</v>
      </c>
      <c r="AY156" s="157" t="s">
        <v>161</v>
      </c>
    </row>
    <row r="157" spans="2:65" s="15" customFormat="1" ht="11.25">
      <c r="B157" s="170"/>
      <c r="D157" s="146" t="s">
        <v>173</v>
      </c>
      <c r="E157" s="171" t="s">
        <v>1</v>
      </c>
      <c r="F157" s="172" t="s">
        <v>204</v>
      </c>
      <c r="H157" s="173">
        <v>1</v>
      </c>
      <c r="I157" s="174"/>
      <c r="L157" s="170"/>
      <c r="M157" s="175"/>
      <c r="T157" s="176"/>
      <c r="AT157" s="171" t="s">
        <v>173</v>
      </c>
      <c r="AU157" s="171" t="s">
        <v>84</v>
      </c>
      <c r="AV157" s="15" t="s">
        <v>169</v>
      </c>
      <c r="AW157" s="15" t="s">
        <v>31</v>
      </c>
      <c r="AX157" s="15" t="s">
        <v>82</v>
      </c>
      <c r="AY157" s="171" t="s">
        <v>161</v>
      </c>
    </row>
    <row r="158" spans="2:65" s="1" customFormat="1" ht="21.75" customHeight="1">
      <c r="B158" s="32"/>
      <c r="C158" s="133" t="s">
        <v>230</v>
      </c>
      <c r="D158" s="133" t="s">
        <v>164</v>
      </c>
      <c r="E158" s="134" t="s">
        <v>684</v>
      </c>
      <c r="F158" s="135" t="s">
        <v>685</v>
      </c>
      <c r="G158" s="136" t="s">
        <v>178</v>
      </c>
      <c r="H158" s="137">
        <v>15</v>
      </c>
      <c r="I158" s="138"/>
      <c r="J158" s="139">
        <f>ROUND(I158*H158,2)</f>
        <v>0</v>
      </c>
      <c r="K158" s="135" t="s">
        <v>168</v>
      </c>
      <c r="L158" s="32"/>
      <c r="M158" s="140" t="s">
        <v>1</v>
      </c>
      <c r="N158" s="141" t="s">
        <v>39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263</v>
      </c>
      <c r="AT158" s="144" t="s">
        <v>164</v>
      </c>
      <c r="AU158" s="144" t="s">
        <v>84</v>
      </c>
      <c r="AY158" s="17" t="s">
        <v>161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82</v>
      </c>
      <c r="BK158" s="145">
        <f>ROUND(I158*H158,2)</f>
        <v>0</v>
      </c>
      <c r="BL158" s="17" t="s">
        <v>263</v>
      </c>
      <c r="BM158" s="144" t="s">
        <v>289</v>
      </c>
    </row>
    <row r="159" spans="2:65" s="1" customFormat="1" ht="11.25">
      <c r="B159" s="32"/>
      <c r="D159" s="146" t="s">
        <v>171</v>
      </c>
      <c r="F159" s="147" t="s">
        <v>686</v>
      </c>
      <c r="I159" s="148"/>
      <c r="L159" s="32"/>
      <c r="M159" s="149"/>
      <c r="T159" s="56"/>
      <c r="AT159" s="17" t="s">
        <v>171</v>
      </c>
      <c r="AU159" s="17" t="s">
        <v>84</v>
      </c>
    </row>
    <row r="160" spans="2:65" s="13" customFormat="1" ht="11.25">
      <c r="B160" s="156"/>
      <c r="D160" s="146" t="s">
        <v>173</v>
      </c>
      <c r="E160" s="157" t="s">
        <v>1</v>
      </c>
      <c r="F160" s="158" t="s">
        <v>687</v>
      </c>
      <c r="H160" s="159">
        <v>15</v>
      </c>
      <c r="I160" s="160"/>
      <c r="L160" s="156"/>
      <c r="M160" s="161"/>
      <c r="T160" s="162"/>
      <c r="AT160" s="157" t="s">
        <v>173</v>
      </c>
      <c r="AU160" s="157" t="s">
        <v>84</v>
      </c>
      <c r="AV160" s="13" t="s">
        <v>84</v>
      </c>
      <c r="AW160" s="13" t="s">
        <v>31</v>
      </c>
      <c r="AX160" s="13" t="s">
        <v>74</v>
      </c>
      <c r="AY160" s="157" t="s">
        <v>161</v>
      </c>
    </row>
    <row r="161" spans="2:65" s="15" customFormat="1" ht="11.25">
      <c r="B161" s="170"/>
      <c r="D161" s="146" t="s">
        <v>173</v>
      </c>
      <c r="E161" s="171" t="s">
        <v>1</v>
      </c>
      <c r="F161" s="172" t="s">
        <v>204</v>
      </c>
      <c r="H161" s="173">
        <v>15</v>
      </c>
      <c r="I161" s="174"/>
      <c r="L161" s="170"/>
      <c r="M161" s="175"/>
      <c r="T161" s="176"/>
      <c r="AT161" s="171" t="s">
        <v>173</v>
      </c>
      <c r="AU161" s="171" t="s">
        <v>84</v>
      </c>
      <c r="AV161" s="15" t="s">
        <v>169</v>
      </c>
      <c r="AW161" s="15" t="s">
        <v>31</v>
      </c>
      <c r="AX161" s="15" t="s">
        <v>82</v>
      </c>
      <c r="AY161" s="171" t="s">
        <v>161</v>
      </c>
    </row>
    <row r="162" spans="2:65" s="1" customFormat="1" ht="24.2" customHeight="1">
      <c r="B162" s="32"/>
      <c r="C162" s="133" t="s">
        <v>236</v>
      </c>
      <c r="D162" s="133" t="s">
        <v>164</v>
      </c>
      <c r="E162" s="134" t="s">
        <v>688</v>
      </c>
      <c r="F162" s="135" t="s">
        <v>689</v>
      </c>
      <c r="G162" s="136" t="s">
        <v>322</v>
      </c>
      <c r="H162" s="137">
        <v>6.6000000000000003E-2</v>
      </c>
      <c r="I162" s="138"/>
      <c r="J162" s="139">
        <f>ROUND(I162*H162,2)</f>
        <v>0</v>
      </c>
      <c r="K162" s="135" t="s">
        <v>168</v>
      </c>
      <c r="L162" s="32"/>
      <c r="M162" s="140" t="s">
        <v>1</v>
      </c>
      <c r="N162" s="141" t="s">
        <v>39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263</v>
      </c>
      <c r="AT162" s="144" t="s">
        <v>164</v>
      </c>
      <c r="AU162" s="144" t="s">
        <v>84</v>
      </c>
      <c r="AY162" s="17" t="s">
        <v>161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82</v>
      </c>
      <c r="BK162" s="145">
        <f>ROUND(I162*H162,2)</f>
        <v>0</v>
      </c>
      <c r="BL162" s="17" t="s">
        <v>263</v>
      </c>
      <c r="BM162" s="144" t="s">
        <v>299</v>
      </c>
    </row>
    <row r="163" spans="2:65" s="1" customFormat="1" ht="29.25">
      <c r="B163" s="32"/>
      <c r="D163" s="146" t="s">
        <v>171</v>
      </c>
      <c r="F163" s="147" t="s">
        <v>690</v>
      </c>
      <c r="I163" s="148"/>
      <c r="L163" s="32"/>
      <c r="M163" s="149"/>
      <c r="T163" s="56"/>
      <c r="AT163" s="17" t="s">
        <v>171</v>
      </c>
      <c r="AU163" s="17" t="s">
        <v>84</v>
      </c>
    </row>
    <row r="164" spans="2:65" s="11" customFormat="1" ht="22.9" customHeight="1">
      <c r="B164" s="121"/>
      <c r="D164" s="122" t="s">
        <v>73</v>
      </c>
      <c r="E164" s="131" t="s">
        <v>691</v>
      </c>
      <c r="F164" s="131" t="s">
        <v>692</v>
      </c>
      <c r="I164" s="124"/>
      <c r="J164" s="132">
        <f>BK164</f>
        <v>0</v>
      </c>
      <c r="L164" s="121"/>
      <c r="M164" s="126"/>
      <c r="P164" s="127">
        <f>SUM(P165:P204)</f>
        <v>0</v>
      </c>
      <c r="R164" s="127">
        <f>SUM(R165:R204)</f>
        <v>4.9800000000000004E-2</v>
      </c>
      <c r="T164" s="128">
        <f>SUM(T165:T204)</f>
        <v>0</v>
      </c>
      <c r="AR164" s="122" t="s">
        <v>84</v>
      </c>
      <c r="AT164" s="129" t="s">
        <v>73</v>
      </c>
      <c r="AU164" s="129" t="s">
        <v>82</v>
      </c>
      <c r="AY164" s="122" t="s">
        <v>161</v>
      </c>
      <c r="BK164" s="130">
        <f>SUM(BK165:BK204)</f>
        <v>0</v>
      </c>
    </row>
    <row r="165" spans="2:65" s="1" customFormat="1" ht="24.2" customHeight="1">
      <c r="B165" s="32"/>
      <c r="C165" s="133" t="s">
        <v>242</v>
      </c>
      <c r="D165" s="133" t="s">
        <v>164</v>
      </c>
      <c r="E165" s="134" t="s">
        <v>693</v>
      </c>
      <c r="F165" s="135" t="s">
        <v>694</v>
      </c>
      <c r="G165" s="136" t="s">
        <v>695</v>
      </c>
      <c r="H165" s="137">
        <v>6</v>
      </c>
      <c r="I165" s="138"/>
      <c r="J165" s="139">
        <f>ROUND(I165*H165,2)</f>
        <v>0</v>
      </c>
      <c r="K165" s="135" t="s">
        <v>168</v>
      </c>
      <c r="L165" s="32"/>
      <c r="M165" s="140" t="s">
        <v>1</v>
      </c>
      <c r="N165" s="141" t="s">
        <v>39</v>
      </c>
      <c r="P165" s="142">
        <f>O165*H165</f>
        <v>0</v>
      </c>
      <c r="Q165" s="142">
        <v>3.3600000000000001E-3</v>
      </c>
      <c r="R165" s="142">
        <f>Q165*H165</f>
        <v>2.0160000000000001E-2</v>
      </c>
      <c r="S165" s="142">
        <v>0</v>
      </c>
      <c r="T165" s="143">
        <f>S165*H165</f>
        <v>0</v>
      </c>
      <c r="AR165" s="144" t="s">
        <v>263</v>
      </c>
      <c r="AT165" s="144" t="s">
        <v>164</v>
      </c>
      <c r="AU165" s="144" t="s">
        <v>84</v>
      </c>
      <c r="AY165" s="17" t="s">
        <v>161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82</v>
      </c>
      <c r="BK165" s="145">
        <f>ROUND(I165*H165,2)</f>
        <v>0</v>
      </c>
      <c r="BL165" s="17" t="s">
        <v>263</v>
      </c>
      <c r="BM165" s="144" t="s">
        <v>311</v>
      </c>
    </row>
    <row r="166" spans="2:65" s="1" customFormat="1" ht="19.5">
      <c r="B166" s="32"/>
      <c r="D166" s="146" t="s">
        <v>171</v>
      </c>
      <c r="F166" s="147" t="s">
        <v>696</v>
      </c>
      <c r="I166" s="148"/>
      <c r="L166" s="32"/>
      <c r="M166" s="149"/>
      <c r="T166" s="56"/>
      <c r="AT166" s="17" t="s">
        <v>171</v>
      </c>
      <c r="AU166" s="17" t="s">
        <v>84</v>
      </c>
    </row>
    <row r="167" spans="2:65" s="13" customFormat="1" ht="11.25">
      <c r="B167" s="156"/>
      <c r="D167" s="146" t="s">
        <v>173</v>
      </c>
      <c r="E167" s="157" t="s">
        <v>1</v>
      </c>
      <c r="F167" s="158" t="s">
        <v>697</v>
      </c>
      <c r="H167" s="159">
        <v>6</v>
      </c>
      <c r="I167" s="160"/>
      <c r="L167" s="156"/>
      <c r="M167" s="161"/>
      <c r="T167" s="162"/>
      <c r="AT167" s="157" t="s">
        <v>173</v>
      </c>
      <c r="AU167" s="157" t="s">
        <v>84</v>
      </c>
      <c r="AV167" s="13" t="s">
        <v>84</v>
      </c>
      <c r="AW167" s="13" t="s">
        <v>31</v>
      </c>
      <c r="AX167" s="13" t="s">
        <v>74</v>
      </c>
      <c r="AY167" s="157" t="s">
        <v>161</v>
      </c>
    </row>
    <row r="168" spans="2:65" s="15" customFormat="1" ht="11.25">
      <c r="B168" s="170"/>
      <c r="D168" s="146" t="s">
        <v>173</v>
      </c>
      <c r="E168" s="171" t="s">
        <v>1</v>
      </c>
      <c r="F168" s="172" t="s">
        <v>204</v>
      </c>
      <c r="H168" s="173">
        <v>6</v>
      </c>
      <c r="I168" s="174"/>
      <c r="L168" s="170"/>
      <c r="M168" s="175"/>
      <c r="T168" s="176"/>
      <c r="AT168" s="171" t="s">
        <v>173</v>
      </c>
      <c r="AU168" s="171" t="s">
        <v>84</v>
      </c>
      <c r="AV168" s="15" t="s">
        <v>169</v>
      </c>
      <c r="AW168" s="15" t="s">
        <v>31</v>
      </c>
      <c r="AX168" s="15" t="s">
        <v>82</v>
      </c>
      <c r="AY168" s="171" t="s">
        <v>161</v>
      </c>
    </row>
    <row r="169" spans="2:65" s="1" customFormat="1" ht="21.75" customHeight="1">
      <c r="B169" s="32"/>
      <c r="C169" s="133" t="s">
        <v>248</v>
      </c>
      <c r="D169" s="133" t="s">
        <v>164</v>
      </c>
      <c r="E169" s="134" t="s">
        <v>698</v>
      </c>
      <c r="F169" s="135" t="s">
        <v>699</v>
      </c>
      <c r="G169" s="136" t="s">
        <v>178</v>
      </c>
      <c r="H169" s="137">
        <v>6</v>
      </c>
      <c r="I169" s="138"/>
      <c r="J169" s="139">
        <f>ROUND(I169*H169,2)</f>
        <v>0</v>
      </c>
      <c r="K169" s="135" t="s">
        <v>168</v>
      </c>
      <c r="L169" s="32"/>
      <c r="M169" s="140" t="s">
        <v>1</v>
      </c>
      <c r="N169" s="141" t="s">
        <v>39</v>
      </c>
      <c r="P169" s="142">
        <f>O169*H169</f>
        <v>0</v>
      </c>
      <c r="Q169" s="142">
        <v>1.0000000000000001E-5</v>
      </c>
      <c r="R169" s="142">
        <f>Q169*H169</f>
        <v>6.0000000000000008E-5</v>
      </c>
      <c r="S169" s="142">
        <v>0</v>
      </c>
      <c r="T169" s="143">
        <f>S169*H169</f>
        <v>0</v>
      </c>
      <c r="AR169" s="144" t="s">
        <v>263</v>
      </c>
      <c r="AT169" s="144" t="s">
        <v>164</v>
      </c>
      <c r="AU169" s="144" t="s">
        <v>84</v>
      </c>
      <c r="AY169" s="17" t="s">
        <v>161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82</v>
      </c>
      <c r="BK169" s="145">
        <f>ROUND(I169*H169,2)</f>
        <v>0</v>
      </c>
      <c r="BL169" s="17" t="s">
        <v>263</v>
      </c>
      <c r="BM169" s="144" t="s">
        <v>325</v>
      </c>
    </row>
    <row r="170" spans="2:65" s="1" customFormat="1" ht="19.5">
      <c r="B170" s="32"/>
      <c r="D170" s="146" t="s">
        <v>171</v>
      </c>
      <c r="F170" s="147" t="s">
        <v>700</v>
      </c>
      <c r="I170" s="148"/>
      <c r="L170" s="32"/>
      <c r="M170" s="149"/>
      <c r="T170" s="56"/>
      <c r="AT170" s="17" t="s">
        <v>171</v>
      </c>
      <c r="AU170" s="17" t="s">
        <v>84</v>
      </c>
    </row>
    <row r="171" spans="2:65" s="1" customFormat="1" ht="21.75" customHeight="1">
      <c r="B171" s="32"/>
      <c r="C171" s="133" t="s">
        <v>254</v>
      </c>
      <c r="D171" s="133" t="s">
        <v>164</v>
      </c>
      <c r="E171" s="134" t="s">
        <v>701</v>
      </c>
      <c r="F171" s="135" t="s">
        <v>702</v>
      </c>
      <c r="G171" s="136" t="s">
        <v>314</v>
      </c>
      <c r="H171" s="137">
        <v>6</v>
      </c>
      <c r="I171" s="138"/>
      <c r="J171" s="139">
        <f>ROUND(I171*H171,2)</f>
        <v>0</v>
      </c>
      <c r="K171" s="135" t="s">
        <v>168</v>
      </c>
      <c r="L171" s="32"/>
      <c r="M171" s="140" t="s">
        <v>1</v>
      </c>
      <c r="N171" s="141" t="s">
        <v>39</v>
      </c>
      <c r="P171" s="142">
        <f>O171*H171</f>
        <v>0</v>
      </c>
      <c r="Q171" s="142">
        <v>4.2999999999999999E-4</v>
      </c>
      <c r="R171" s="142">
        <f>Q171*H171</f>
        <v>2.5799999999999998E-3</v>
      </c>
      <c r="S171" s="142">
        <v>0</v>
      </c>
      <c r="T171" s="143">
        <f>S171*H171</f>
        <v>0</v>
      </c>
      <c r="AR171" s="144" t="s">
        <v>263</v>
      </c>
      <c r="AT171" s="144" t="s">
        <v>164</v>
      </c>
      <c r="AU171" s="144" t="s">
        <v>84</v>
      </c>
      <c r="AY171" s="17" t="s">
        <v>161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82</v>
      </c>
      <c r="BK171" s="145">
        <f>ROUND(I171*H171,2)</f>
        <v>0</v>
      </c>
      <c r="BL171" s="17" t="s">
        <v>263</v>
      </c>
      <c r="BM171" s="144" t="s">
        <v>336</v>
      </c>
    </row>
    <row r="172" spans="2:65" s="1" customFormat="1" ht="19.5">
      <c r="B172" s="32"/>
      <c r="D172" s="146" t="s">
        <v>171</v>
      </c>
      <c r="F172" s="147" t="s">
        <v>703</v>
      </c>
      <c r="I172" s="148"/>
      <c r="L172" s="32"/>
      <c r="M172" s="149"/>
      <c r="T172" s="56"/>
      <c r="AT172" s="17" t="s">
        <v>171</v>
      </c>
      <c r="AU172" s="17" t="s">
        <v>84</v>
      </c>
    </row>
    <row r="173" spans="2:65" s="1" customFormat="1" ht="24.2" customHeight="1">
      <c r="B173" s="32"/>
      <c r="C173" s="133" t="s">
        <v>8</v>
      </c>
      <c r="D173" s="133" t="s">
        <v>164</v>
      </c>
      <c r="E173" s="134" t="s">
        <v>704</v>
      </c>
      <c r="F173" s="135" t="s">
        <v>705</v>
      </c>
      <c r="G173" s="136" t="s">
        <v>178</v>
      </c>
      <c r="H173" s="137">
        <v>21</v>
      </c>
      <c r="I173" s="138"/>
      <c r="J173" s="139">
        <f>ROUND(I173*H173,2)</f>
        <v>0</v>
      </c>
      <c r="K173" s="135" t="s">
        <v>168</v>
      </c>
      <c r="L173" s="32"/>
      <c r="M173" s="140" t="s">
        <v>1</v>
      </c>
      <c r="N173" s="141" t="s">
        <v>39</v>
      </c>
      <c r="P173" s="142">
        <f>O173*H173</f>
        <v>0</v>
      </c>
      <c r="Q173" s="142">
        <v>9.7999999999999997E-4</v>
      </c>
      <c r="R173" s="142">
        <f>Q173*H173</f>
        <v>2.0580000000000001E-2</v>
      </c>
      <c r="S173" s="142">
        <v>0</v>
      </c>
      <c r="T173" s="143">
        <f>S173*H173</f>
        <v>0</v>
      </c>
      <c r="AR173" s="144" t="s">
        <v>263</v>
      </c>
      <c r="AT173" s="144" t="s">
        <v>164</v>
      </c>
      <c r="AU173" s="144" t="s">
        <v>84</v>
      </c>
      <c r="AY173" s="17" t="s">
        <v>161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82</v>
      </c>
      <c r="BK173" s="145">
        <f>ROUND(I173*H173,2)</f>
        <v>0</v>
      </c>
      <c r="BL173" s="17" t="s">
        <v>263</v>
      </c>
      <c r="BM173" s="144" t="s">
        <v>353</v>
      </c>
    </row>
    <row r="174" spans="2:65" s="1" customFormat="1" ht="19.5">
      <c r="B174" s="32"/>
      <c r="D174" s="146" t="s">
        <v>171</v>
      </c>
      <c r="F174" s="147" t="s">
        <v>706</v>
      </c>
      <c r="I174" s="148"/>
      <c r="L174" s="32"/>
      <c r="M174" s="149"/>
      <c r="T174" s="56"/>
      <c r="AT174" s="17" t="s">
        <v>171</v>
      </c>
      <c r="AU174" s="17" t="s">
        <v>84</v>
      </c>
    </row>
    <row r="175" spans="2:65" s="13" customFormat="1" ht="11.25">
      <c r="B175" s="156"/>
      <c r="D175" s="146" t="s">
        <v>173</v>
      </c>
      <c r="E175" s="157" t="s">
        <v>1</v>
      </c>
      <c r="F175" s="158" t="s">
        <v>707</v>
      </c>
      <c r="H175" s="159">
        <v>21</v>
      </c>
      <c r="I175" s="160"/>
      <c r="L175" s="156"/>
      <c r="M175" s="161"/>
      <c r="T175" s="162"/>
      <c r="AT175" s="157" t="s">
        <v>173</v>
      </c>
      <c r="AU175" s="157" t="s">
        <v>84</v>
      </c>
      <c r="AV175" s="13" t="s">
        <v>84</v>
      </c>
      <c r="AW175" s="13" t="s">
        <v>31</v>
      </c>
      <c r="AX175" s="13" t="s">
        <v>74</v>
      </c>
      <c r="AY175" s="157" t="s">
        <v>161</v>
      </c>
    </row>
    <row r="176" spans="2:65" s="15" customFormat="1" ht="11.25">
      <c r="B176" s="170"/>
      <c r="D176" s="146" t="s">
        <v>173</v>
      </c>
      <c r="E176" s="171" t="s">
        <v>1</v>
      </c>
      <c r="F176" s="172" t="s">
        <v>204</v>
      </c>
      <c r="H176" s="173">
        <v>21</v>
      </c>
      <c r="I176" s="174"/>
      <c r="L176" s="170"/>
      <c r="M176" s="175"/>
      <c r="T176" s="176"/>
      <c r="AT176" s="171" t="s">
        <v>173</v>
      </c>
      <c r="AU176" s="171" t="s">
        <v>84</v>
      </c>
      <c r="AV176" s="15" t="s">
        <v>169</v>
      </c>
      <c r="AW176" s="15" t="s">
        <v>31</v>
      </c>
      <c r="AX176" s="15" t="s">
        <v>82</v>
      </c>
      <c r="AY176" s="171" t="s">
        <v>161</v>
      </c>
    </row>
    <row r="177" spans="2:65" s="1" customFormat="1" ht="37.9" customHeight="1">
      <c r="B177" s="32"/>
      <c r="C177" s="133" t="s">
        <v>263</v>
      </c>
      <c r="D177" s="133" t="s">
        <v>164</v>
      </c>
      <c r="E177" s="134" t="s">
        <v>708</v>
      </c>
      <c r="F177" s="135" t="s">
        <v>709</v>
      </c>
      <c r="G177" s="136" t="s">
        <v>178</v>
      </c>
      <c r="H177" s="137">
        <v>21</v>
      </c>
      <c r="I177" s="138"/>
      <c r="J177" s="139">
        <f>ROUND(I177*H177,2)</f>
        <v>0</v>
      </c>
      <c r="K177" s="135" t="s">
        <v>168</v>
      </c>
      <c r="L177" s="32"/>
      <c r="M177" s="140" t="s">
        <v>1</v>
      </c>
      <c r="N177" s="141" t="s">
        <v>39</v>
      </c>
      <c r="P177" s="142">
        <f>O177*H177</f>
        <v>0</v>
      </c>
      <c r="Q177" s="142">
        <v>5.0000000000000002E-5</v>
      </c>
      <c r="R177" s="142">
        <f>Q177*H177</f>
        <v>1.0500000000000002E-3</v>
      </c>
      <c r="S177" s="142">
        <v>0</v>
      </c>
      <c r="T177" s="143">
        <f>S177*H177</f>
        <v>0</v>
      </c>
      <c r="AR177" s="144" t="s">
        <v>263</v>
      </c>
      <c r="AT177" s="144" t="s">
        <v>164</v>
      </c>
      <c r="AU177" s="144" t="s">
        <v>84</v>
      </c>
      <c r="AY177" s="17" t="s">
        <v>161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82</v>
      </c>
      <c r="BK177" s="145">
        <f>ROUND(I177*H177,2)</f>
        <v>0</v>
      </c>
      <c r="BL177" s="17" t="s">
        <v>263</v>
      </c>
      <c r="BM177" s="144" t="s">
        <v>363</v>
      </c>
    </row>
    <row r="178" spans="2:65" s="1" customFormat="1" ht="29.25">
      <c r="B178" s="32"/>
      <c r="D178" s="146" t="s">
        <v>171</v>
      </c>
      <c r="F178" s="147" t="s">
        <v>710</v>
      </c>
      <c r="I178" s="148"/>
      <c r="L178" s="32"/>
      <c r="M178" s="149"/>
      <c r="T178" s="56"/>
      <c r="AT178" s="17" t="s">
        <v>171</v>
      </c>
      <c r="AU178" s="17" t="s">
        <v>84</v>
      </c>
    </row>
    <row r="179" spans="2:65" s="13" customFormat="1" ht="11.25">
      <c r="B179" s="156"/>
      <c r="D179" s="146" t="s">
        <v>173</v>
      </c>
      <c r="E179" s="157" t="s">
        <v>1</v>
      </c>
      <c r="F179" s="158" t="s">
        <v>711</v>
      </c>
      <c r="H179" s="159">
        <v>21</v>
      </c>
      <c r="I179" s="160"/>
      <c r="L179" s="156"/>
      <c r="M179" s="161"/>
      <c r="T179" s="162"/>
      <c r="AT179" s="157" t="s">
        <v>173</v>
      </c>
      <c r="AU179" s="157" t="s">
        <v>84</v>
      </c>
      <c r="AV179" s="13" t="s">
        <v>84</v>
      </c>
      <c r="AW179" s="13" t="s">
        <v>31</v>
      </c>
      <c r="AX179" s="13" t="s">
        <v>74</v>
      </c>
      <c r="AY179" s="157" t="s">
        <v>161</v>
      </c>
    </row>
    <row r="180" spans="2:65" s="15" customFormat="1" ht="11.25">
      <c r="B180" s="170"/>
      <c r="D180" s="146" t="s">
        <v>173</v>
      </c>
      <c r="E180" s="171" t="s">
        <v>1</v>
      </c>
      <c r="F180" s="172" t="s">
        <v>204</v>
      </c>
      <c r="H180" s="173">
        <v>21</v>
      </c>
      <c r="I180" s="174"/>
      <c r="L180" s="170"/>
      <c r="M180" s="175"/>
      <c r="T180" s="176"/>
      <c r="AT180" s="171" t="s">
        <v>173</v>
      </c>
      <c r="AU180" s="171" t="s">
        <v>84</v>
      </c>
      <c r="AV180" s="15" t="s">
        <v>169</v>
      </c>
      <c r="AW180" s="15" t="s">
        <v>31</v>
      </c>
      <c r="AX180" s="15" t="s">
        <v>82</v>
      </c>
      <c r="AY180" s="171" t="s">
        <v>161</v>
      </c>
    </row>
    <row r="181" spans="2:65" s="1" customFormat="1" ht="21.75" customHeight="1">
      <c r="B181" s="32"/>
      <c r="C181" s="133" t="s">
        <v>269</v>
      </c>
      <c r="D181" s="133" t="s">
        <v>164</v>
      </c>
      <c r="E181" s="134" t="s">
        <v>712</v>
      </c>
      <c r="F181" s="135" t="s">
        <v>713</v>
      </c>
      <c r="G181" s="136" t="s">
        <v>314</v>
      </c>
      <c r="H181" s="137">
        <v>1</v>
      </c>
      <c r="I181" s="138"/>
      <c r="J181" s="139">
        <f>ROUND(I181*H181,2)</f>
        <v>0</v>
      </c>
      <c r="K181" s="135" t="s">
        <v>168</v>
      </c>
      <c r="L181" s="32"/>
      <c r="M181" s="140" t="s">
        <v>1</v>
      </c>
      <c r="N181" s="141" t="s">
        <v>39</v>
      </c>
      <c r="P181" s="142">
        <f>O181*H181</f>
        <v>0</v>
      </c>
      <c r="Q181" s="142">
        <v>1.7000000000000001E-4</v>
      </c>
      <c r="R181" s="142">
        <f>Q181*H181</f>
        <v>1.7000000000000001E-4</v>
      </c>
      <c r="S181" s="142">
        <v>0</v>
      </c>
      <c r="T181" s="143">
        <f>S181*H181</f>
        <v>0</v>
      </c>
      <c r="AR181" s="144" t="s">
        <v>263</v>
      </c>
      <c r="AT181" s="144" t="s">
        <v>164</v>
      </c>
      <c r="AU181" s="144" t="s">
        <v>84</v>
      </c>
      <c r="AY181" s="17" t="s">
        <v>161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82</v>
      </c>
      <c r="BK181" s="145">
        <f>ROUND(I181*H181,2)</f>
        <v>0</v>
      </c>
      <c r="BL181" s="17" t="s">
        <v>263</v>
      </c>
      <c r="BM181" s="144" t="s">
        <v>377</v>
      </c>
    </row>
    <row r="182" spans="2:65" s="1" customFormat="1" ht="19.5">
      <c r="B182" s="32"/>
      <c r="D182" s="146" t="s">
        <v>171</v>
      </c>
      <c r="F182" s="147" t="s">
        <v>714</v>
      </c>
      <c r="I182" s="148"/>
      <c r="L182" s="32"/>
      <c r="M182" s="149"/>
      <c r="T182" s="56"/>
      <c r="AT182" s="17" t="s">
        <v>171</v>
      </c>
      <c r="AU182" s="17" t="s">
        <v>84</v>
      </c>
    </row>
    <row r="183" spans="2:65" s="13" customFormat="1" ht="11.25">
      <c r="B183" s="156"/>
      <c r="D183" s="146" t="s">
        <v>173</v>
      </c>
      <c r="E183" s="157" t="s">
        <v>1</v>
      </c>
      <c r="F183" s="158" t="s">
        <v>715</v>
      </c>
      <c r="H183" s="159">
        <v>1</v>
      </c>
      <c r="I183" s="160"/>
      <c r="L183" s="156"/>
      <c r="M183" s="161"/>
      <c r="T183" s="162"/>
      <c r="AT183" s="157" t="s">
        <v>173</v>
      </c>
      <c r="AU183" s="157" t="s">
        <v>84</v>
      </c>
      <c r="AV183" s="13" t="s">
        <v>84</v>
      </c>
      <c r="AW183" s="13" t="s">
        <v>31</v>
      </c>
      <c r="AX183" s="13" t="s">
        <v>74</v>
      </c>
      <c r="AY183" s="157" t="s">
        <v>161</v>
      </c>
    </row>
    <row r="184" spans="2:65" s="15" customFormat="1" ht="11.25">
      <c r="B184" s="170"/>
      <c r="D184" s="146" t="s">
        <v>173</v>
      </c>
      <c r="E184" s="171" t="s">
        <v>1</v>
      </c>
      <c r="F184" s="172" t="s">
        <v>204</v>
      </c>
      <c r="H184" s="173">
        <v>1</v>
      </c>
      <c r="I184" s="174"/>
      <c r="L184" s="170"/>
      <c r="M184" s="175"/>
      <c r="T184" s="176"/>
      <c r="AT184" s="171" t="s">
        <v>173</v>
      </c>
      <c r="AU184" s="171" t="s">
        <v>84</v>
      </c>
      <c r="AV184" s="15" t="s">
        <v>169</v>
      </c>
      <c r="AW184" s="15" t="s">
        <v>31</v>
      </c>
      <c r="AX184" s="15" t="s">
        <v>82</v>
      </c>
      <c r="AY184" s="171" t="s">
        <v>161</v>
      </c>
    </row>
    <row r="185" spans="2:65" s="1" customFormat="1" ht="21.75" customHeight="1">
      <c r="B185" s="32"/>
      <c r="C185" s="133" t="s">
        <v>274</v>
      </c>
      <c r="D185" s="133" t="s">
        <v>164</v>
      </c>
      <c r="E185" s="134" t="s">
        <v>716</v>
      </c>
      <c r="F185" s="135" t="s">
        <v>717</v>
      </c>
      <c r="G185" s="136" t="s">
        <v>695</v>
      </c>
      <c r="H185" s="137">
        <v>4</v>
      </c>
      <c r="I185" s="138"/>
      <c r="J185" s="139">
        <f>ROUND(I185*H185,2)</f>
        <v>0</v>
      </c>
      <c r="K185" s="135" t="s">
        <v>168</v>
      </c>
      <c r="L185" s="32"/>
      <c r="M185" s="140" t="s">
        <v>1</v>
      </c>
      <c r="N185" s="141" t="s">
        <v>39</v>
      </c>
      <c r="P185" s="142">
        <f>O185*H185</f>
        <v>0</v>
      </c>
      <c r="Q185" s="142">
        <v>2.1000000000000001E-4</v>
      </c>
      <c r="R185" s="142">
        <f>Q185*H185</f>
        <v>8.4000000000000003E-4</v>
      </c>
      <c r="S185" s="142">
        <v>0</v>
      </c>
      <c r="T185" s="143">
        <f>S185*H185</f>
        <v>0</v>
      </c>
      <c r="AR185" s="144" t="s">
        <v>263</v>
      </c>
      <c r="AT185" s="144" t="s">
        <v>164</v>
      </c>
      <c r="AU185" s="144" t="s">
        <v>84</v>
      </c>
      <c r="AY185" s="17" t="s">
        <v>161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82</v>
      </c>
      <c r="BK185" s="145">
        <f>ROUND(I185*H185,2)</f>
        <v>0</v>
      </c>
      <c r="BL185" s="17" t="s">
        <v>263</v>
      </c>
      <c r="BM185" s="144" t="s">
        <v>388</v>
      </c>
    </row>
    <row r="186" spans="2:65" s="1" customFormat="1" ht="19.5">
      <c r="B186" s="32"/>
      <c r="D186" s="146" t="s">
        <v>171</v>
      </c>
      <c r="F186" s="147" t="s">
        <v>718</v>
      </c>
      <c r="I186" s="148"/>
      <c r="L186" s="32"/>
      <c r="M186" s="149"/>
      <c r="T186" s="56"/>
      <c r="AT186" s="17" t="s">
        <v>171</v>
      </c>
      <c r="AU186" s="17" t="s">
        <v>84</v>
      </c>
    </row>
    <row r="187" spans="2:65" s="13" customFormat="1" ht="11.25">
      <c r="B187" s="156"/>
      <c r="D187" s="146" t="s">
        <v>173</v>
      </c>
      <c r="E187" s="157" t="s">
        <v>1</v>
      </c>
      <c r="F187" s="158" t="s">
        <v>719</v>
      </c>
      <c r="H187" s="159">
        <v>4</v>
      </c>
      <c r="I187" s="160"/>
      <c r="L187" s="156"/>
      <c r="M187" s="161"/>
      <c r="T187" s="162"/>
      <c r="AT187" s="157" t="s">
        <v>173</v>
      </c>
      <c r="AU187" s="157" t="s">
        <v>84</v>
      </c>
      <c r="AV187" s="13" t="s">
        <v>84</v>
      </c>
      <c r="AW187" s="13" t="s">
        <v>31</v>
      </c>
      <c r="AX187" s="13" t="s">
        <v>74</v>
      </c>
      <c r="AY187" s="157" t="s">
        <v>161</v>
      </c>
    </row>
    <row r="188" spans="2:65" s="15" customFormat="1" ht="11.25">
      <c r="B188" s="170"/>
      <c r="D188" s="146" t="s">
        <v>173</v>
      </c>
      <c r="E188" s="171" t="s">
        <v>1</v>
      </c>
      <c r="F188" s="172" t="s">
        <v>204</v>
      </c>
      <c r="H188" s="173">
        <v>4</v>
      </c>
      <c r="I188" s="174"/>
      <c r="L188" s="170"/>
      <c r="M188" s="175"/>
      <c r="T188" s="176"/>
      <c r="AT188" s="171" t="s">
        <v>173</v>
      </c>
      <c r="AU188" s="171" t="s">
        <v>84</v>
      </c>
      <c r="AV188" s="15" t="s">
        <v>169</v>
      </c>
      <c r="AW188" s="15" t="s">
        <v>31</v>
      </c>
      <c r="AX188" s="15" t="s">
        <v>82</v>
      </c>
      <c r="AY188" s="171" t="s">
        <v>161</v>
      </c>
    </row>
    <row r="189" spans="2:65" s="1" customFormat="1" ht="24.2" customHeight="1">
      <c r="B189" s="32"/>
      <c r="C189" s="133" t="s">
        <v>280</v>
      </c>
      <c r="D189" s="133" t="s">
        <v>164</v>
      </c>
      <c r="E189" s="134" t="s">
        <v>720</v>
      </c>
      <c r="F189" s="135" t="s">
        <v>721</v>
      </c>
      <c r="G189" s="136" t="s">
        <v>314</v>
      </c>
      <c r="H189" s="137">
        <v>8</v>
      </c>
      <c r="I189" s="138"/>
      <c r="J189" s="139">
        <f>ROUND(I189*H189,2)</f>
        <v>0</v>
      </c>
      <c r="K189" s="135" t="s">
        <v>168</v>
      </c>
      <c r="L189" s="32"/>
      <c r="M189" s="140" t="s">
        <v>1</v>
      </c>
      <c r="N189" s="141" t="s">
        <v>39</v>
      </c>
      <c r="P189" s="142">
        <f>O189*H189</f>
        <v>0</v>
      </c>
      <c r="Q189" s="142">
        <v>2.0000000000000002E-5</v>
      </c>
      <c r="R189" s="142">
        <f>Q189*H189</f>
        <v>1.6000000000000001E-4</v>
      </c>
      <c r="S189" s="142">
        <v>0</v>
      </c>
      <c r="T189" s="143">
        <f>S189*H189</f>
        <v>0</v>
      </c>
      <c r="AR189" s="144" t="s">
        <v>263</v>
      </c>
      <c r="AT189" s="144" t="s">
        <v>164</v>
      </c>
      <c r="AU189" s="144" t="s">
        <v>84</v>
      </c>
      <c r="AY189" s="17" t="s">
        <v>161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82</v>
      </c>
      <c r="BK189" s="145">
        <f>ROUND(I189*H189,2)</f>
        <v>0</v>
      </c>
      <c r="BL189" s="17" t="s">
        <v>263</v>
      </c>
      <c r="BM189" s="144" t="s">
        <v>402</v>
      </c>
    </row>
    <row r="190" spans="2:65" s="1" customFormat="1" ht="19.5">
      <c r="B190" s="32"/>
      <c r="D190" s="146" t="s">
        <v>171</v>
      </c>
      <c r="F190" s="147" t="s">
        <v>722</v>
      </c>
      <c r="I190" s="148"/>
      <c r="L190" s="32"/>
      <c r="M190" s="149"/>
      <c r="T190" s="56"/>
      <c r="AT190" s="17" t="s">
        <v>171</v>
      </c>
      <c r="AU190" s="17" t="s">
        <v>84</v>
      </c>
    </row>
    <row r="191" spans="2:65" s="13" customFormat="1" ht="11.25">
      <c r="B191" s="156"/>
      <c r="D191" s="146" t="s">
        <v>173</v>
      </c>
      <c r="E191" s="157" t="s">
        <v>1</v>
      </c>
      <c r="F191" s="158" t="s">
        <v>723</v>
      </c>
      <c r="H191" s="159">
        <v>8</v>
      </c>
      <c r="I191" s="160"/>
      <c r="L191" s="156"/>
      <c r="M191" s="161"/>
      <c r="T191" s="162"/>
      <c r="AT191" s="157" t="s">
        <v>173</v>
      </c>
      <c r="AU191" s="157" t="s">
        <v>84</v>
      </c>
      <c r="AV191" s="13" t="s">
        <v>84</v>
      </c>
      <c r="AW191" s="13" t="s">
        <v>31</v>
      </c>
      <c r="AX191" s="13" t="s">
        <v>74</v>
      </c>
      <c r="AY191" s="157" t="s">
        <v>161</v>
      </c>
    </row>
    <row r="192" spans="2:65" s="15" customFormat="1" ht="11.25">
      <c r="B192" s="170"/>
      <c r="D192" s="146" t="s">
        <v>173</v>
      </c>
      <c r="E192" s="171" t="s">
        <v>1</v>
      </c>
      <c r="F192" s="172" t="s">
        <v>204</v>
      </c>
      <c r="H192" s="173">
        <v>8</v>
      </c>
      <c r="I192" s="174"/>
      <c r="L192" s="170"/>
      <c r="M192" s="175"/>
      <c r="T192" s="176"/>
      <c r="AT192" s="171" t="s">
        <v>173</v>
      </c>
      <c r="AU192" s="171" t="s">
        <v>84</v>
      </c>
      <c r="AV192" s="15" t="s">
        <v>169</v>
      </c>
      <c r="AW192" s="15" t="s">
        <v>31</v>
      </c>
      <c r="AX192" s="15" t="s">
        <v>82</v>
      </c>
      <c r="AY192" s="171" t="s">
        <v>161</v>
      </c>
    </row>
    <row r="193" spans="2:65" s="1" customFormat="1" ht="16.5" customHeight="1">
      <c r="B193" s="32"/>
      <c r="C193" s="178" t="s">
        <v>289</v>
      </c>
      <c r="D193" s="178" t="s">
        <v>453</v>
      </c>
      <c r="E193" s="179" t="s">
        <v>724</v>
      </c>
      <c r="F193" s="180" t="s">
        <v>725</v>
      </c>
      <c r="G193" s="181" t="s">
        <v>314</v>
      </c>
      <c r="H193" s="182">
        <v>8</v>
      </c>
      <c r="I193" s="183"/>
      <c r="J193" s="184">
        <f>ROUND(I193*H193,2)</f>
        <v>0</v>
      </c>
      <c r="K193" s="180" t="s">
        <v>1</v>
      </c>
      <c r="L193" s="185"/>
      <c r="M193" s="186" t="s">
        <v>1</v>
      </c>
      <c r="N193" s="187" t="s">
        <v>39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363</v>
      </c>
      <c r="AT193" s="144" t="s">
        <v>453</v>
      </c>
      <c r="AU193" s="144" t="s">
        <v>84</v>
      </c>
      <c r="AY193" s="17" t="s">
        <v>161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82</v>
      </c>
      <c r="BK193" s="145">
        <f>ROUND(I193*H193,2)</f>
        <v>0</v>
      </c>
      <c r="BL193" s="17" t="s">
        <v>263</v>
      </c>
      <c r="BM193" s="144" t="s">
        <v>413</v>
      </c>
    </row>
    <row r="194" spans="2:65" s="1" customFormat="1" ht="11.25">
      <c r="B194" s="32"/>
      <c r="D194" s="146" t="s">
        <v>171</v>
      </c>
      <c r="F194" s="147" t="s">
        <v>725</v>
      </c>
      <c r="I194" s="148"/>
      <c r="L194" s="32"/>
      <c r="M194" s="149"/>
      <c r="T194" s="56"/>
      <c r="AT194" s="17" t="s">
        <v>171</v>
      </c>
      <c r="AU194" s="17" t="s">
        <v>84</v>
      </c>
    </row>
    <row r="195" spans="2:65" s="13" customFormat="1" ht="11.25">
      <c r="B195" s="156"/>
      <c r="D195" s="146" t="s">
        <v>173</v>
      </c>
      <c r="E195" s="157" t="s">
        <v>1</v>
      </c>
      <c r="F195" s="158" t="s">
        <v>726</v>
      </c>
      <c r="H195" s="159">
        <v>8</v>
      </c>
      <c r="I195" s="160"/>
      <c r="L195" s="156"/>
      <c r="M195" s="161"/>
      <c r="T195" s="162"/>
      <c r="AT195" s="157" t="s">
        <v>173</v>
      </c>
      <c r="AU195" s="157" t="s">
        <v>84</v>
      </c>
      <c r="AV195" s="13" t="s">
        <v>84</v>
      </c>
      <c r="AW195" s="13" t="s">
        <v>31</v>
      </c>
      <c r="AX195" s="13" t="s">
        <v>74</v>
      </c>
      <c r="AY195" s="157" t="s">
        <v>161</v>
      </c>
    </row>
    <row r="196" spans="2:65" s="15" customFormat="1" ht="11.25">
      <c r="B196" s="170"/>
      <c r="D196" s="146" t="s">
        <v>173</v>
      </c>
      <c r="E196" s="171" t="s">
        <v>1</v>
      </c>
      <c r="F196" s="172" t="s">
        <v>204</v>
      </c>
      <c r="H196" s="173">
        <v>8</v>
      </c>
      <c r="I196" s="174"/>
      <c r="L196" s="170"/>
      <c r="M196" s="175"/>
      <c r="T196" s="176"/>
      <c r="AT196" s="171" t="s">
        <v>173</v>
      </c>
      <c r="AU196" s="171" t="s">
        <v>84</v>
      </c>
      <c r="AV196" s="15" t="s">
        <v>169</v>
      </c>
      <c r="AW196" s="15" t="s">
        <v>31</v>
      </c>
      <c r="AX196" s="15" t="s">
        <v>82</v>
      </c>
      <c r="AY196" s="171" t="s">
        <v>161</v>
      </c>
    </row>
    <row r="197" spans="2:65" s="1" customFormat="1" ht="24.2" customHeight="1">
      <c r="B197" s="32"/>
      <c r="C197" s="133" t="s">
        <v>7</v>
      </c>
      <c r="D197" s="133" t="s">
        <v>164</v>
      </c>
      <c r="E197" s="134" t="s">
        <v>727</v>
      </c>
      <c r="F197" s="135" t="s">
        <v>728</v>
      </c>
      <c r="G197" s="136" t="s">
        <v>178</v>
      </c>
      <c r="H197" s="137">
        <v>21</v>
      </c>
      <c r="I197" s="138"/>
      <c r="J197" s="139">
        <f>ROUND(I197*H197,2)</f>
        <v>0</v>
      </c>
      <c r="K197" s="135" t="s">
        <v>168</v>
      </c>
      <c r="L197" s="32"/>
      <c r="M197" s="140" t="s">
        <v>1</v>
      </c>
      <c r="N197" s="141" t="s">
        <v>39</v>
      </c>
      <c r="P197" s="142">
        <f>O197*H197</f>
        <v>0</v>
      </c>
      <c r="Q197" s="142">
        <v>1.9000000000000001E-4</v>
      </c>
      <c r="R197" s="142">
        <f>Q197*H197</f>
        <v>3.9900000000000005E-3</v>
      </c>
      <c r="S197" s="142">
        <v>0</v>
      </c>
      <c r="T197" s="143">
        <f>S197*H197</f>
        <v>0</v>
      </c>
      <c r="AR197" s="144" t="s">
        <v>263</v>
      </c>
      <c r="AT197" s="144" t="s">
        <v>164</v>
      </c>
      <c r="AU197" s="144" t="s">
        <v>84</v>
      </c>
      <c r="AY197" s="17" t="s">
        <v>161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82</v>
      </c>
      <c r="BK197" s="145">
        <f>ROUND(I197*H197,2)</f>
        <v>0</v>
      </c>
      <c r="BL197" s="17" t="s">
        <v>263</v>
      </c>
      <c r="BM197" s="144" t="s">
        <v>426</v>
      </c>
    </row>
    <row r="198" spans="2:65" s="1" customFormat="1" ht="19.5">
      <c r="B198" s="32"/>
      <c r="D198" s="146" t="s">
        <v>171</v>
      </c>
      <c r="F198" s="147" t="s">
        <v>729</v>
      </c>
      <c r="I198" s="148"/>
      <c r="L198" s="32"/>
      <c r="M198" s="149"/>
      <c r="T198" s="56"/>
      <c r="AT198" s="17" t="s">
        <v>171</v>
      </c>
      <c r="AU198" s="17" t="s">
        <v>84</v>
      </c>
    </row>
    <row r="199" spans="2:65" s="13" customFormat="1" ht="11.25">
      <c r="B199" s="156"/>
      <c r="D199" s="146" t="s">
        <v>173</v>
      </c>
      <c r="E199" s="157" t="s">
        <v>1</v>
      </c>
      <c r="F199" s="158" t="s">
        <v>730</v>
      </c>
      <c r="H199" s="159">
        <v>21</v>
      </c>
      <c r="I199" s="160"/>
      <c r="L199" s="156"/>
      <c r="M199" s="161"/>
      <c r="T199" s="162"/>
      <c r="AT199" s="157" t="s">
        <v>173</v>
      </c>
      <c r="AU199" s="157" t="s">
        <v>84</v>
      </c>
      <c r="AV199" s="13" t="s">
        <v>84</v>
      </c>
      <c r="AW199" s="13" t="s">
        <v>31</v>
      </c>
      <c r="AX199" s="13" t="s">
        <v>74</v>
      </c>
      <c r="AY199" s="157" t="s">
        <v>161</v>
      </c>
    </row>
    <row r="200" spans="2:65" s="15" customFormat="1" ht="11.25">
      <c r="B200" s="170"/>
      <c r="D200" s="146" t="s">
        <v>173</v>
      </c>
      <c r="E200" s="171" t="s">
        <v>1</v>
      </c>
      <c r="F200" s="172" t="s">
        <v>204</v>
      </c>
      <c r="H200" s="173">
        <v>21</v>
      </c>
      <c r="I200" s="174"/>
      <c r="L200" s="170"/>
      <c r="M200" s="175"/>
      <c r="T200" s="176"/>
      <c r="AT200" s="171" t="s">
        <v>173</v>
      </c>
      <c r="AU200" s="171" t="s">
        <v>84</v>
      </c>
      <c r="AV200" s="15" t="s">
        <v>169</v>
      </c>
      <c r="AW200" s="15" t="s">
        <v>31</v>
      </c>
      <c r="AX200" s="15" t="s">
        <v>82</v>
      </c>
      <c r="AY200" s="171" t="s">
        <v>161</v>
      </c>
    </row>
    <row r="201" spans="2:65" s="1" customFormat="1" ht="21.75" customHeight="1">
      <c r="B201" s="32"/>
      <c r="C201" s="133" t="s">
        <v>299</v>
      </c>
      <c r="D201" s="133" t="s">
        <v>164</v>
      </c>
      <c r="E201" s="134" t="s">
        <v>731</v>
      </c>
      <c r="F201" s="135" t="s">
        <v>732</v>
      </c>
      <c r="G201" s="136" t="s">
        <v>178</v>
      </c>
      <c r="H201" s="137">
        <v>21</v>
      </c>
      <c r="I201" s="138"/>
      <c r="J201" s="139">
        <f>ROUND(I201*H201,2)</f>
        <v>0</v>
      </c>
      <c r="K201" s="135" t="s">
        <v>168</v>
      </c>
      <c r="L201" s="32"/>
      <c r="M201" s="140" t="s">
        <v>1</v>
      </c>
      <c r="N201" s="141" t="s">
        <v>39</v>
      </c>
      <c r="P201" s="142">
        <f>O201*H201</f>
        <v>0</v>
      </c>
      <c r="Q201" s="142">
        <v>1.0000000000000001E-5</v>
      </c>
      <c r="R201" s="142">
        <f>Q201*H201</f>
        <v>2.1000000000000001E-4</v>
      </c>
      <c r="S201" s="142">
        <v>0</v>
      </c>
      <c r="T201" s="143">
        <f>S201*H201</f>
        <v>0</v>
      </c>
      <c r="AR201" s="144" t="s">
        <v>263</v>
      </c>
      <c r="AT201" s="144" t="s">
        <v>164</v>
      </c>
      <c r="AU201" s="144" t="s">
        <v>84</v>
      </c>
      <c r="AY201" s="17" t="s">
        <v>161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82</v>
      </c>
      <c r="BK201" s="145">
        <f>ROUND(I201*H201,2)</f>
        <v>0</v>
      </c>
      <c r="BL201" s="17" t="s">
        <v>263</v>
      </c>
      <c r="BM201" s="144" t="s">
        <v>439</v>
      </c>
    </row>
    <row r="202" spans="2:65" s="1" customFormat="1" ht="19.5">
      <c r="B202" s="32"/>
      <c r="D202" s="146" t="s">
        <v>171</v>
      </c>
      <c r="F202" s="147" t="s">
        <v>733</v>
      </c>
      <c r="I202" s="148"/>
      <c r="L202" s="32"/>
      <c r="M202" s="149"/>
      <c r="T202" s="56"/>
      <c r="AT202" s="17" t="s">
        <v>171</v>
      </c>
      <c r="AU202" s="17" t="s">
        <v>84</v>
      </c>
    </row>
    <row r="203" spans="2:65" s="1" customFormat="1" ht="24.2" customHeight="1">
      <c r="B203" s="32"/>
      <c r="C203" s="133" t="s">
        <v>304</v>
      </c>
      <c r="D203" s="133" t="s">
        <v>164</v>
      </c>
      <c r="E203" s="134" t="s">
        <v>734</v>
      </c>
      <c r="F203" s="135" t="s">
        <v>735</v>
      </c>
      <c r="G203" s="136" t="s">
        <v>322</v>
      </c>
      <c r="H203" s="137">
        <v>4.7E-2</v>
      </c>
      <c r="I203" s="138"/>
      <c r="J203" s="139">
        <f>ROUND(I203*H203,2)</f>
        <v>0</v>
      </c>
      <c r="K203" s="135" t="s">
        <v>168</v>
      </c>
      <c r="L203" s="32"/>
      <c r="M203" s="140" t="s">
        <v>1</v>
      </c>
      <c r="N203" s="141" t="s">
        <v>39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263</v>
      </c>
      <c r="AT203" s="144" t="s">
        <v>164</v>
      </c>
      <c r="AU203" s="144" t="s">
        <v>84</v>
      </c>
      <c r="AY203" s="17" t="s">
        <v>161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82</v>
      </c>
      <c r="BK203" s="145">
        <f>ROUND(I203*H203,2)</f>
        <v>0</v>
      </c>
      <c r="BL203" s="17" t="s">
        <v>263</v>
      </c>
      <c r="BM203" s="144" t="s">
        <v>452</v>
      </c>
    </row>
    <row r="204" spans="2:65" s="1" customFormat="1" ht="29.25">
      <c r="B204" s="32"/>
      <c r="D204" s="146" t="s">
        <v>171</v>
      </c>
      <c r="F204" s="147" t="s">
        <v>736</v>
      </c>
      <c r="I204" s="148"/>
      <c r="L204" s="32"/>
      <c r="M204" s="149"/>
      <c r="T204" s="56"/>
      <c r="AT204" s="17" t="s">
        <v>171</v>
      </c>
      <c r="AU204" s="17" t="s">
        <v>84</v>
      </c>
    </row>
    <row r="205" spans="2:65" s="11" customFormat="1" ht="22.9" customHeight="1">
      <c r="B205" s="121"/>
      <c r="D205" s="122" t="s">
        <v>73</v>
      </c>
      <c r="E205" s="131" t="s">
        <v>737</v>
      </c>
      <c r="F205" s="131" t="s">
        <v>738</v>
      </c>
      <c r="I205" s="124"/>
      <c r="J205" s="132">
        <f>BK205</f>
        <v>0</v>
      </c>
      <c r="L205" s="121"/>
      <c r="M205" s="126"/>
      <c r="P205" s="127">
        <f>SUM(P206:P263)</f>
        <v>0</v>
      </c>
      <c r="R205" s="127">
        <f>SUM(R206:R263)</f>
        <v>2.5580000000000002E-2</v>
      </c>
      <c r="T205" s="128">
        <f>SUM(T206:T263)</f>
        <v>3.0179999999999998E-2</v>
      </c>
      <c r="AR205" s="122" t="s">
        <v>84</v>
      </c>
      <c r="AT205" s="129" t="s">
        <v>73</v>
      </c>
      <c r="AU205" s="129" t="s">
        <v>82</v>
      </c>
      <c r="AY205" s="122" t="s">
        <v>161</v>
      </c>
      <c r="BK205" s="130">
        <f>SUM(BK206:BK263)</f>
        <v>0</v>
      </c>
    </row>
    <row r="206" spans="2:65" s="1" customFormat="1" ht="21.75" customHeight="1">
      <c r="B206" s="32"/>
      <c r="C206" s="133" t="s">
        <v>311</v>
      </c>
      <c r="D206" s="133" t="s">
        <v>164</v>
      </c>
      <c r="E206" s="134" t="s">
        <v>739</v>
      </c>
      <c r="F206" s="135" t="s">
        <v>740</v>
      </c>
      <c r="G206" s="136" t="s">
        <v>314</v>
      </c>
      <c r="H206" s="137">
        <v>1</v>
      </c>
      <c r="I206" s="138"/>
      <c r="J206" s="139">
        <f>ROUND(I206*H206,2)</f>
        <v>0</v>
      </c>
      <c r="K206" s="135" t="s">
        <v>168</v>
      </c>
      <c r="L206" s="32"/>
      <c r="M206" s="140" t="s">
        <v>1</v>
      </c>
      <c r="N206" s="141" t="s">
        <v>39</v>
      </c>
      <c r="P206" s="142">
        <f>O206*H206</f>
        <v>0</v>
      </c>
      <c r="Q206" s="142">
        <v>2.47E-3</v>
      </c>
      <c r="R206" s="142">
        <f>Q206*H206</f>
        <v>2.47E-3</v>
      </c>
      <c r="S206" s="142">
        <v>0</v>
      </c>
      <c r="T206" s="143">
        <f>S206*H206</f>
        <v>0</v>
      </c>
      <c r="AR206" s="144" t="s">
        <v>263</v>
      </c>
      <c r="AT206" s="144" t="s">
        <v>164</v>
      </c>
      <c r="AU206" s="144" t="s">
        <v>84</v>
      </c>
      <c r="AY206" s="17" t="s">
        <v>161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82</v>
      </c>
      <c r="BK206" s="145">
        <f>ROUND(I206*H206,2)</f>
        <v>0</v>
      </c>
      <c r="BL206" s="17" t="s">
        <v>263</v>
      </c>
      <c r="BM206" s="144" t="s">
        <v>463</v>
      </c>
    </row>
    <row r="207" spans="2:65" s="1" customFormat="1" ht="19.5">
      <c r="B207" s="32"/>
      <c r="D207" s="146" t="s">
        <v>171</v>
      </c>
      <c r="F207" s="147" t="s">
        <v>741</v>
      </c>
      <c r="I207" s="148"/>
      <c r="L207" s="32"/>
      <c r="M207" s="149"/>
      <c r="T207" s="56"/>
      <c r="AT207" s="17" t="s">
        <v>171</v>
      </c>
      <c r="AU207" s="17" t="s">
        <v>84</v>
      </c>
    </row>
    <row r="208" spans="2:65" s="13" customFormat="1" ht="11.25">
      <c r="B208" s="156"/>
      <c r="D208" s="146" t="s">
        <v>173</v>
      </c>
      <c r="E208" s="157" t="s">
        <v>1</v>
      </c>
      <c r="F208" s="158" t="s">
        <v>742</v>
      </c>
      <c r="H208" s="159">
        <v>1</v>
      </c>
      <c r="I208" s="160"/>
      <c r="L208" s="156"/>
      <c r="M208" s="161"/>
      <c r="T208" s="162"/>
      <c r="AT208" s="157" t="s">
        <v>173</v>
      </c>
      <c r="AU208" s="157" t="s">
        <v>84</v>
      </c>
      <c r="AV208" s="13" t="s">
        <v>84</v>
      </c>
      <c r="AW208" s="13" t="s">
        <v>31</v>
      </c>
      <c r="AX208" s="13" t="s">
        <v>74</v>
      </c>
      <c r="AY208" s="157" t="s">
        <v>161</v>
      </c>
    </row>
    <row r="209" spans="2:65" s="15" customFormat="1" ht="11.25">
      <c r="B209" s="170"/>
      <c r="D209" s="146" t="s">
        <v>173</v>
      </c>
      <c r="E209" s="171" t="s">
        <v>1</v>
      </c>
      <c r="F209" s="172" t="s">
        <v>204</v>
      </c>
      <c r="H209" s="173">
        <v>1</v>
      </c>
      <c r="I209" s="174"/>
      <c r="L209" s="170"/>
      <c r="M209" s="175"/>
      <c r="T209" s="176"/>
      <c r="AT209" s="171" t="s">
        <v>173</v>
      </c>
      <c r="AU209" s="171" t="s">
        <v>84</v>
      </c>
      <c r="AV209" s="15" t="s">
        <v>169</v>
      </c>
      <c r="AW209" s="15" t="s">
        <v>31</v>
      </c>
      <c r="AX209" s="15" t="s">
        <v>82</v>
      </c>
      <c r="AY209" s="171" t="s">
        <v>161</v>
      </c>
    </row>
    <row r="210" spans="2:65" s="1" customFormat="1" ht="24.2" customHeight="1">
      <c r="B210" s="32"/>
      <c r="C210" s="178" t="s">
        <v>319</v>
      </c>
      <c r="D210" s="178" t="s">
        <v>453</v>
      </c>
      <c r="E210" s="179" t="s">
        <v>743</v>
      </c>
      <c r="F210" s="180" t="s">
        <v>744</v>
      </c>
      <c r="G210" s="181" t="s">
        <v>314</v>
      </c>
      <c r="H210" s="182">
        <v>1</v>
      </c>
      <c r="I210" s="183"/>
      <c r="J210" s="184">
        <f>ROUND(I210*H210,2)</f>
        <v>0</v>
      </c>
      <c r="K210" s="180" t="s">
        <v>1</v>
      </c>
      <c r="L210" s="185"/>
      <c r="M210" s="186" t="s">
        <v>1</v>
      </c>
      <c r="N210" s="187" t="s">
        <v>39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363</v>
      </c>
      <c r="AT210" s="144" t="s">
        <v>453</v>
      </c>
      <c r="AU210" s="144" t="s">
        <v>84</v>
      </c>
      <c r="AY210" s="17" t="s">
        <v>161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82</v>
      </c>
      <c r="BK210" s="145">
        <f>ROUND(I210*H210,2)</f>
        <v>0</v>
      </c>
      <c r="BL210" s="17" t="s">
        <v>263</v>
      </c>
      <c r="BM210" s="144" t="s">
        <v>473</v>
      </c>
    </row>
    <row r="211" spans="2:65" s="1" customFormat="1" ht="11.25">
      <c r="B211" s="32"/>
      <c r="D211" s="146" t="s">
        <v>171</v>
      </c>
      <c r="F211" s="147" t="s">
        <v>744</v>
      </c>
      <c r="I211" s="148"/>
      <c r="L211" s="32"/>
      <c r="M211" s="149"/>
      <c r="T211" s="56"/>
      <c r="AT211" s="17" t="s">
        <v>171</v>
      </c>
      <c r="AU211" s="17" t="s">
        <v>84</v>
      </c>
    </row>
    <row r="212" spans="2:65" s="13" customFormat="1" ht="11.25">
      <c r="B212" s="156"/>
      <c r="D212" s="146" t="s">
        <v>173</v>
      </c>
      <c r="E212" s="157" t="s">
        <v>1</v>
      </c>
      <c r="F212" s="158" t="s">
        <v>742</v>
      </c>
      <c r="H212" s="159">
        <v>1</v>
      </c>
      <c r="I212" s="160"/>
      <c r="L212" s="156"/>
      <c r="M212" s="161"/>
      <c r="T212" s="162"/>
      <c r="AT212" s="157" t="s">
        <v>173</v>
      </c>
      <c r="AU212" s="157" t="s">
        <v>84</v>
      </c>
      <c r="AV212" s="13" t="s">
        <v>84</v>
      </c>
      <c r="AW212" s="13" t="s">
        <v>31</v>
      </c>
      <c r="AX212" s="13" t="s">
        <v>74</v>
      </c>
      <c r="AY212" s="157" t="s">
        <v>161</v>
      </c>
    </row>
    <row r="213" spans="2:65" s="15" customFormat="1" ht="11.25">
      <c r="B213" s="170"/>
      <c r="D213" s="146" t="s">
        <v>173</v>
      </c>
      <c r="E213" s="171" t="s">
        <v>1</v>
      </c>
      <c r="F213" s="172" t="s">
        <v>204</v>
      </c>
      <c r="H213" s="173">
        <v>1</v>
      </c>
      <c r="I213" s="174"/>
      <c r="L213" s="170"/>
      <c r="M213" s="175"/>
      <c r="T213" s="176"/>
      <c r="AT213" s="171" t="s">
        <v>173</v>
      </c>
      <c r="AU213" s="171" t="s">
        <v>84</v>
      </c>
      <c r="AV213" s="15" t="s">
        <v>169</v>
      </c>
      <c r="AW213" s="15" t="s">
        <v>31</v>
      </c>
      <c r="AX213" s="15" t="s">
        <v>82</v>
      </c>
      <c r="AY213" s="171" t="s">
        <v>161</v>
      </c>
    </row>
    <row r="214" spans="2:65" s="1" customFormat="1" ht="24.2" customHeight="1">
      <c r="B214" s="32"/>
      <c r="C214" s="178" t="s">
        <v>325</v>
      </c>
      <c r="D214" s="178" t="s">
        <v>453</v>
      </c>
      <c r="E214" s="179" t="s">
        <v>745</v>
      </c>
      <c r="F214" s="180" t="s">
        <v>746</v>
      </c>
      <c r="G214" s="181" t="s">
        <v>314</v>
      </c>
      <c r="H214" s="182">
        <v>1</v>
      </c>
      <c r="I214" s="183"/>
      <c r="J214" s="184">
        <f>ROUND(I214*H214,2)</f>
        <v>0</v>
      </c>
      <c r="K214" s="180" t="s">
        <v>1</v>
      </c>
      <c r="L214" s="185"/>
      <c r="M214" s="186" t="s">
        <v>1</v>
      </c>
      <c r="N214" s="187" t="s">
        <v>39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363</v>
      </c>
      <c r="AT214" s="144" t="s">
        <v>453</v>
      </c>
      <c r="AU214" s="144" t="s">
        <v>84</v>
      </c>
      <c r="AY214" s="17" t="s">
        <v>161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82</v>
      </c>
      <c r="BK214" s="145">
        <f>ROUND(I214*H214,2)</f>
        <v>0</v>
      </c>
      <c r="BL214" s="17" t="s">
        <v>263</v>
      </c>
      <c r="BM214" s="144" t="s">
        <v>485</v>
      </c>
    </row>
    <row r="215" spans="2:65" s="1" customFormat="1" ht="11.25">
      <c r="B215" s="32"/>
      <c r="D215" s="146" t="s">
        <v>171</v>
      </c>
      <c r="F215" s="147" t="s">
        <v>746</v>
      </c>
      <c r="I215" s="148"/>
      <c r="L215" s="32"/>
      <c r="M215" s="149"/>
      <c r="T215" s="56"/>
      <c r="AT215" s="17" t="s">
        <v>171</v>
      </c>
      <c r="AU215" s="17" t="s">
        <v>84</v>
      </c>
    </row>
    <row r="216" spans="2:65" s="13" customFormat="1" ht="11.25">
      <c r="B216" s="156"/>
      <c r="D216" s="146" t="s">
        <v>173</v>
      </c>
      <c r="E216" s="157" t="s">
        <v>1</v>
      </c>
      <c r="F216" s="158" t="s">
        <v>742</v>
      </c>
      <c r="H216" s="159">
        <v>1</v>
      </c>
      <c r="I216" s="160"/>
      <c r="L216" s="156"/>
      <c r="M216" s="161"/>
      <c r="T216" s="162"/>
      <c r="AT216" s="157" t="s">
        <v>173</v>
      </c>
      <c r="AU216" s="157" t="s">
        <v>84</v>
      </c>
      <c r="AV216" s="13" t="s">
        <v>84</v>
      </c>
      <c r="AW216" s="13" t="s">
        <v>31</v>
      </c>
      <c r="AX216" s="13" t="s">
        <v>74</v>
      </c>
      <c r="AY216" s="157" t="s">
        <v>161</v>
      </c>
    </row>
    <row r="217" spans="2:65" s="15" customFormat="1" ht="11.25">
      <c r="B217" s="170"/>
      <c r="D217" s="146" t="s">
        <v>173</v>
      </c>
      <c r="E217" s="171" t="s">
        <v>1</v>
      </c>
      <c r="F217" s="172" t="s">
        <v>204</v>
      </c>
      <c r="H217" s="173">
        <v>1</v>
      </c>
      <c r="I217" s="174"/>
      <c r="L217" s="170"/>
      <c r="M217" s="175"/>
      <c r="T217" s="176"/>
      <c r="AT217" s="171" t="s">
        <v>173</v>
      </c>
      <c r="AU217" s="171" t="s">
        <v>84</v>
      </c>
      <c r="AV217" s="15" t="s">
        <v>169</v>
      </c>
      <c r="AW217" s="15" t="s">
        <v>31</v>
      </c>
      <c r="AX217" s="15" t="s">
        <v>82</v>
      </c>
      <c r="AY217" s="171" t="s">
        <v>161</v>
      </c>
    </row>
    <row r="218" spans="2:65" s="1" customFormat="1" ht="24.2" customHeight="1">
      <c r="B218" s="32"/>
      <c r="C218" s="133" t="s">
        <v>330</v>
      </c>
      <c r="D218" s="133" t="s">
        <v>164</v>
      </c>
      <c r="E218" s="134" t="s">
        <v>747</v>
      </c>
      <c r="F218" s="135" t="s">
        <v>748</v>
      </c>
      <c r="G218" s="136" t="s">
        <v>695</v>
      </c>
      <c r="H218" s="137">
        <v>2</v>
      </c>
      <c r="I218" s="138"/>
      <c r="J218" s="139">
        <f>ROUND(I218*H218,2)</f>
        <v>0</v>
      </c>
      <c r="K218" s="135" t="s">
        <v>1</v>
      </c>
      <c r="L218" s="32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263</v>
      </c>
      <c r="AT218" s="144" t="s">
        <v>164</v>
      </c>
      <c r="AU218" s="144" t="s">
        <v>84</v>
      </c>
      <c r="AY218" s="17" t="s">
        <v>161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82</v>
      </c>
      <c r="BK218" s="145">
        <f>ROUND(I218*H218,2)</f>
        <v>0</v>
      </c>
      <c r="BL218" s="17" t="s">
        <v>263</v>
      </c>
      <c r="BM218" s="144" t="s">
        <v>496</v>
      </c>
    </row>
    <row r="219" spans="2:65" s="1" customFormat="1" ht="19.5">
      <c r="B219" s="32"/>
      <c r="D219" s="146" t="s">
        <v>171</v>
      </c>
      <c r="F219" s="147" t="s">
        <v>748</v>
      </c>
      <c r="I219" s="148"/>
      <c r="L219" s="32"/>
      <c r="M219" s="149"/>
      <c r="T219" s="56"/>
      <c r="AT219" s="17" t="s">
        <v>171</v>
      </c>
      <c r="AU219" s="17" t="s">
        <v>84</v>
      </c>
    </row>
    <row r="220" spans="2:65" s="13" customFormat="1" ht="11.25">
      <c r="B220" s="156"/>
      <c r="D220" s="146" t="s">
        <v>173</v>
      </c>
      <c r="E220" s="157" t="s">
        <v>1</v>
      </c>
      <c r="F220" s="158" t="s">
        <v>749</v>
      </c>
      <c r="H220" s="159">
        <v>2</v>
      </c>
      <c r="I220" s="160"/>
      <c r="L220" s="156"/>
      <c r="M220" s="161"/>
      <c r="T220" s="162"/>
      <c r="AT220" s="157" t="s">
        <v>173</v>
      </c>
      <c r="AU220" s="157" t="s">
        <v>84</v>
      </c>
      <c r="AV220" s="13" t="s">
        <v>84</v>
      </c>
      <c r="AW220" s="13" t="s">
        <v>31</v>
      </c>
      <c r="AX220" s="13" t="s">
        <v>74</v>
      </c>
      <c r="AY220" s="157" t="s">
        <v>161</v>
      </c>
    </row>
    <row r="221" spans="2:65" s="15" customFormat="1" ht="11.25">
      <c r="B221" s="170"/>
      <c r="D221" s="146" t="s">
        <v>173</v>
      </c>
      <c r="E221" s="171" t="s">
        <v>1</v>
      </c>
      <c r="F221" s="172" t="s">
        <v>204</v>
      </c>
      <c r="H221" s="173">
        <v>2</v>
      </c>
      <c r="I221" s="174"/>
      <c r="L221" s="170"/>
      <c r="M221" s="175"/>
      <c r="T221" s="176"/>
      <c r="AT221" s="171" t="s">
        <v>173</v>
      </c>
      <c r="AU221" s="171" t="s">
        <v>84</v>
      </c>
      <c r="AV221" s="15" t="s">
        <v>169</v>
      </c>
      <c r="AW221" s="15" t="s">
        <v>31</v>
      </c>
      <c r="AX221" s="15" t="s">
        <v>82</v>
      </c>
      <c r="AY221" s="171" t="s">
        <v>161</v>
      </c>
    </row>
    <row r="222" spans="2:65" s="1" customFormat="1" ht="24.2" customHeight="1">
      <c r="B222" s="32"/>
      <c r="C222" s="133" t="s">
        <v>336</v>
      </c>
      <c r="D222" s="133" t="s">
        <v>164</v>
      </c>
      <c r="E222" s="134" t="s">
        <v>750</v>
      </c>
      <c r="F222" s="135" t="s">
        <v>751</v>
      </c>
      <c r="G222" s="136" t="s">
        <v>695</v>
      </c>
      <c r="H222" s="137">
        <v>1</v>
      </c>
      <c r="I222" s="138"/>
      <c r="J222" s="139">
        <f>ROUND(I222*H222,2)</f>
        <v>0</v>
      </c>
      <c r="K222" s="135" t="s">
        <v>168</v>
      </c>
      <c r="L222" s="32"/>
      <c r="M222" s="140" t="s">
        <v>1</v>
      </c>
      <c r="N222" s="141" t="s">
        <v>39</v>
      </c>
      <c r="P222" s="142">
        <f>O222*H222</f>
        <v>0</v>
      </c>
      <c r="Q222" s="142">
        <v>1.9210000000000001E-2</v>
      </c>
      <c r="R222" s="142">
        <f>Q222*H222</f>
        <v>1.9210000000000001E-2</v>
      </c>
      <c r="S222" s="142">
        <v>0</v>
      </c>
      <c r="T222" s="143">
        <f>S222*H222</f>
        <v>0</v>
      </c>
      <c r="AR222" s="144" t="s">
        <v>263</v>
      </c>
      <c r="AT222" s="144" t="s">
        <v>164</v>
      </c>
      <c r="AU222" s="144" t="s">
        <v>84</v>
      </c>
      <c r="AY222" s="17" t="s">
        <v>161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82</v>
      </c>
      <c r="BK222" s="145">
        <f>ROUND(I222*H222,2)</f>
        <v>0</v>
      </c>
      <c r="BL222" s="17" t="s">
        <v>263</v>
      </c>
      <c r="BM222" s="144" t="s">
        <v>506</v>
      </c>
    </row>
    <row r="223" spans="2:65" s="1" customFormat="1" ht="19.5">
      <c r="B223" s="32"/>
      <c r="D223" s="146" t="s">
        <v>171</v>
      </c>
      <c r="F223" s="147" t="s">
        <v>752</v>
      </c>
      <c r="I223" s="148"/>
      <c r="L223" s="32"/>
      <c r="M223" s="149"/>
      <c r="T223" s="56"/>
      <c r="AT223" s="17" t="s">
        <v>171</v>
      </c>
      <c r="AU223" s="17" t="s">
        <v>84</v>
      </c>
    </row>
    <row r="224" spans="2:65" s="13" customFormat="1" ht="11.25">
      <c r="B224" s="156"/>
      <c r="D224" s="146" t="s">
        <v>173</v>
      </c>
      <c r="E224" s="157" t="s">
        <v>1</v>
      </c>
      <c r="F224" s="158" t="s">
        <v>753</v>
      </c>
      <c r="H224" s="159">
        <v>1</v>
      </c>
      <c r="I224" s="160"/>
      <c r="L224" s="156"/>
      <c r="M224" s="161"/>
      <c r="T224" s="162"/>
      <c r="AT224" s="157" t="s">
        <v>173</v>
      </c>
      <c r="AU224" s="157" t="s">
        <v>84</v>
      </c>
      <c r="AV224" s="13" t="s">
        <v>84</v>
      </c>
      <c r="AW224" s="13" t="s">
        <v>31</v>
      </c>
      <c r="AX224" s="13" t="s">
        <v>74</v>
      </c>
      <c r="AY224" s="157" t="s">
        <v>161</v>
      </c>
    </row>
    <row r="225" spans="2:65" s="15" customFormat="1" ht="11.25">
      <c r="B225" s="170"/>
      <c r="D225" s="146" t="s">
        <v>173</v>
      </c>
      <c r="E225" s="171" t="s">
        <v>1</v>
      </c>
      <c r="F225" s="172" t="s">
        <v>204</v>
      </c>
      <c r="H225" s="173">
        <v>1</v>
      </c>
      <c r="I225" s="174"/>
      <c r="L225" s="170"/>
      <c r="M225" s="175"/>
      <c r="T225" s="176"/>
      <c r="AT225" s="171" t="s">
        <v>173</v>
      </c>
      <c r="AU225" s="171" t="s">
        <v>84</v>
      </c>
      <c r="AV225" s="15" t="s">
        <v>169</v>
      </c>
      <c r="AW225" s="15" t="s">
        <v>31</v>
      </c>
      <c r="AX225" s="15" t="s">
        <v>82</v>
      </c>
      <c r="AY225" s="171" t="s">
        <v>161</v>
      </c>
    </row>
    <row r="226" spans="2:65" s="1" customFormat="1" ht="24.2" customHeight="1">
      <c r="B226" s="32"/>
      <c r="C226" s="133" t="s">
        <v>344</v>
      </c>
      <c r="D226" s="133" t="s">
        <v>164</v>
      </c>
      <c r="E226" s="134" t="s">
        <v>754</v>
      </c>
      <c r="F226" s="135" t="s">
        <v>755</v>
      </c>
      <c r="G226" s="136" t="s">
        <v>695</v>
      </c>
      <c r="H226" s="137">
        <v>1</v>
      </c>
      <c r="I226" s="138"/>
      <c r="J226" s="139">
        <f>ROUND(I226*H226,2)</f>
        <v>0</v>
      </c>
      <c r="K226" s="135" t="s">
        <v>1</v>
      </c>
      <c r="L226" s="32"/>
      <c r="M226" s="140" t="s">
        <v>1</v>
      </c>
      <c r="N226" s="141" t="s">
        <v>39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263</v>
      </c>
      <c r="AT226" s="144" t="s">
        <v>164</v>
      </c>
      <c r="AU226" s="144" t="s">
        <v>84</v>
      </c>
      <c r="AY226" s="17" t="s">
        <v>161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82</v>
      </c>
      <c r="BK226" s="145">
        <f>ROUND(I226*H226,2)</f>
        <v>0</v>
      </c>
      <c r="BL226" s="17" t="s">
        <v>263</v>
      </c>
      <c r="BM226" s="144" t="s">
        <v>517</v>
      </c>
    </row>
    <row r="227" spans="2:65" s="1" customFormat="1" ht="19.5">
      <c r="B227" s="32"/>
      <c r="D227" s="146" t="s">
        <v>171</v>
      </c>
      <c r="F227" s="147" t="s">
        <v>755</v>
      </c>
      <c r="I227" s="148"/>
      <c r="L227" s="32"/>
      <c r="M227" s="149"/>
      <c r="T227" s="56"/>
      <c r="AT227" s="17" t="s">
        <v>171</v>
      </c>
      <c r="AU227" s="17" t="s">
        <v>84</v>
      </c>
    </row>
    <row r="228" spans="2:65" s="13" customFormat="1" ht="11.25">
      <c r="B228" s="156"/>
      <c r="D228" s="146" t="s">
        <v>173</v>
      </c>
      <c r="E228" s="157" t="s">
        <v>1</v>
      </c>
      <c r="F228" s="158" t="s">
        <v>753</v>
      </c>
      <c r="H228" s="159">
        <v>1</v>
      </c>
      <c r="I228" s="160"/>
      <c r="L228" s="156"/>
      <c r="M228" s="161"/>
      <c r="T228" s="162"/>
      <c r="AT228" s="157" t="s">
        <v>173</v>
      </c>
      <c r="AU228" s="157" t="s">
        <v>84</v>
      </c>
      <c r="AV228" s="13" t="s">
        <v>84</v>
      </c>
      <c r="AW228" s="13" t="s">
        <v>31</v>
      </c>
      <c r="AX228" s="13" t="s">
        <v>74</v>
      </c>
      <c r="AY228" s="157" t="s">
        <v>161</v>
      </c>
    </row>
    <row r="229" spans="2:65" s="15" customFormat="1" ht="11.25">
      <c r="B229" s="170"/>
      <c r="D229" s="146" t="s">
        <v>173</v>
      </c>
      <c r="E229" s="171" t="s">
        <v>1</v>
      </c>
      <c r="F229" s="172" t="s">
        <v>204</v>
      </c>
      <c r="H229" s="173">
        <v>1</v>
      </c>
      <c r="I229" s="174"/>
      <c r="L229" s="170"/>
      <c r="M229" s="175"/>
      <c r="T229" s="176"/>
      <c r="AT229" s="171" t="s">
        <v>173</v>
      </c>
      <c r="AU229" s="171" t="s">
        <v>84</v>
      </c>
      <c r="AV229" s="15" t="s">
        <v>169</v>
      </c>
      <c r="AW229" s="15" t="s">
        <v>31</v>
      </c>
      <c r="AX229" s="15" t="s">
        <v>82</v>
      </c>
      <c r="AY229" s="171" t="s">
        <v>161</v>
      </c>
    </row>
    <row r="230" spans="2:65" s="1" customFormat="1" ht="16.5" customHeight="1">
      <c r="B230" s="32"/>
      <c r="C230" s="133" t="s">
        <v>353</v>
      </c>
      <c r="D230" s="133" t="s">
        <v>164</v>
      </c>
      <c r="E230" s="134" t="s">
        <v>756</v>
      </c>
      <c r="F230" s="135" t="s">
        <v>757</v>
      </c>
      <c r="G230" s="136" t="s">
        <v>695</v>
      </c>
      <c r="H230" s="137">
        <v>1</v>
      </c>
      <c r="I230" s="138"/>
      <c r="J230" s="139">
        <f>ROUND(I230*H230,2)</f>
        <v>0</v>
      </c>
      <c r="K230" s="135" t="s">
        <v>1</v>
      </c>
      <c r="L230" s="32"/>
      <c r="M230" s="140" t="s">
        <v>1</v>
      </c>
      <c r="N230" s="141" t="s">
        <v>39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263</v>
      </c>
      <c r="AT230" s="144" t="s">
        <v>164</v>
      </c>
      <c r="AU230" s="144" t="s">
        <v>84</v>
      </c>
      <c r="AY230" s="17" t="s">
        <v>161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82</v>
      </c>
      <c r="BK230" s="145">
        <f>ROUND(I230*H230,2)</f>
        <v>0</v>
      </c>
      <c r="BL230" s="17" t="s">
        <v>263</v>
      </c>
      <c r="BM230" s="144" t="s">
        <v>758</v>
      </c>
    </row>
    <row r="231" spans="2:65" s="1" customFormat="1" ht="11.25">
      <c r="B231" s="32"/>
      <c r="D231" s="146" t="s">
        <v>171</v>
      </c>
      <c r="F231" s="147" t="s">
        <v>757</v>
      </c>
      <c r="I231" s="148"/>
      <c r="L231" s="32"/>
      <c r="M231" s="149"/>
      <c r="T231" s="56"/>
      <c r="AT231" s="17" t="s">
        <v>171</v>
      </c>
      <c r="AU231" s="17" t="s">
        <v>84</v>
      </c>
    </row>
    <row r="232" spans="2:65" s="13" customFormat="1" ht="11.25">
      <c r="B232" s="156"/>
      <c r="D232" s="146" t="s">
        <v>173</v>
      </c>
      <c r="E232" s="157" t="s">
        <v>1</v>
      </c>
      <c r="F232" s="158" t="s">
        <v>82</v>
      </c>
      <c r="H232" s="159">
        <v>1</v>
      </c>
      <c r="I232" s="160"/>
      <c r="L232" s="156"/>
      <c r="M232" s="161"/>
      <c r="T232" s="162"/>
      <c r="AT232" s="157" t="s">
        <v>173</v>
      </c>
      <c r="AU232" s="157" t="s">
        <v>84</v>
      </c>
      <c r="AV232" s="13" t="s">
        <v>84</v>
      </c>
      <c r="AW232" s="13" t="s">
        <v>31</v>
      </c>
      <c r="AX232" s="13" t="s">
        <v>74</v>
      </c>
      <c r="AY232" s="157" t="s">
        <v>161</v>
      </c>
    </row>
    <row r="233" spans="2:65" s="15" customFormat="1" ht="11.25">
      <c r="B233" s="170"/>
      <c r="D233" s="146" t="s">
        <v>173</v>
      </c>
      <c r="E233" s="171" t="s">
        <v>1</v>
      </c>
      <c r="F233" s="172" t="s">
        <v>204</v>
      </c>
      <c r="H233" s="173">
        <v>1</v>
      </c>
      <c r="I233" s="174"/>
      <c r="L233" s="170"/>
      <c r="M233" s="175"/>
      <c r="T233" s="176"/>
      <c r="AT233" s="171" t="s">
        <v>173</v>
      </c>
      <c r="AU233" s="171" t="s">
        <v>84</v>
      </c>
      <c r="AV233" s="15" t="s">
        <v>169</v>
      </c>
      <c r="AW233" s="15" t="s">
        <v>31</v>
      </c>
      <c r="AX233" s="15" t="s">
        <v>82</v>
      </c>
      <c r="AY233" s="171" t="s">
        <v>161</v>
      </c>
    </row>
    <row r="234" spans="2:65" s="1" customFormat="1" ht="21.75" customHeight="1">
      <c r="B234" s="32"/>
      <c r="C234" s="133" t="s">
        <v>357</v>
      </c>
      <c r="D234" s="133" t="s">
        <v>164</v>
      </c>
      <c r="E234" s="134" t="s">
        <v>759</v>
      </c>
      <c r="F234" s="135" t="s">
        <v>760</v>
      </c>
      <c r="G234" s="136" t="s">
        <v>314</v>
      </c>
      <c r="H234" s="137">
        <v>1</v>
      </c>
      <c r="I234" s="138"/>
      <c r="J234" s="139">
        <f>ROUND(I234*H234,2)</f>
        <v>0</v>
      </c>
      <c r="K234" s="135" t="s">
        <v>168</v>
      </c>
      <c r="L234" s="32"/>
      <c r="M234" s="140" t="s">
        <v>1</v>
      </c>
      <c r="N234" s="141" t="s">
        <v>39</v>
      </c>
      <c r="P234" s="142">
        <f>O234*H234</f>
        <v>0</v>
      </c>
      <c r="Q234" s="142">
        <v>5.5000000000000003E-4</v>
      </c>
      <c r="R234" s="142">
        <f>Q234*H234</f>
        <v>5.5000000000000003E-4</v>
      </c>
      <c r="S234" s="142">
        <v>0</v>
      </c>
      <c r="T234" s="143">
        <f>S234*H234</f>
        <v>0</v>
      </c>
      <c r="AR234" s="144" t="s">
        <v>263</v>
      </c>
      <c r="AT234" s="144" t="s">
        <v>164</v>
      </c>
      <c r="AU234" s="144" t="s">
        <v>84</v>
      </c>
      <c r="AY234" s="17" t="s">
        <v>161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82</v>
      </c>
      <c r="BK234" s="145">
        <f>ROUND(I234*H234,2)</f>
        <v>0</v>
      </c>
      <c r="BL234" s="17" t="s">
        <v>263</v>
      </c>
      <c r="BM234" s="144" t="s">
        <v>241</v>
      </c>
    </row>
    <row r="235" spans="2:65" s="1" customFormat="1" ht="19.5">
      <c r="B235" s="32"/>
      <c r="D235" s="146" t="s">
        <v>171</v>
      </c>
      <c r="F235" s="147" t="s">
        <v>761</v>
      </c>
      <c r="I235" s="148"/>
      <c r="L235" s="32"/>
      <c r="M235" s="149"/>
      <c r="T235" s="56"/>
      <c r="AT235" s="17" t="s">
        <v>171</v>
      </c>
      <c r="AU235" s="17" t="s">
        <v>84</v>
      </c>
    </row>
    <row r="236" spans="2:65" s="13" customFormat="1" ht="11.25">
      <c r="B236" s="156"/>
      <c r="D236" s="146" t="s">
        <v>173</v>
      </c>
      <c r="E236" s="157" t="s">
        <v>1</v>
      </c>
      <c r="F236" s="158" t="s">
        <v>753</v>
      </c>
      <c r="H236" s="159">
        <v>1</v>
      </c>
      <c r="I236" s="160"/>
      <c r="L236" s="156"/>
      <c r="M236" s="161"/>
      <c r="T236" s="162"/>
      <c r="AT236" s="157" t="s">
        <v>173</v>
      </c>
      <c r="AU236" s="157" t="s">
        <v>84</v>
      </c>
      <c r="AV236" s="13" t="s">
        <v>84</v>
      </c>
      <c r="AW236" s="13" t="s">
        <v>31</v>
      </c>
      <c r="AX236" s="13" t="s">
        <v>74</v>
      </c>
      <c r="AY236" s="157" t="s">
        <v>161</v>
      </c>
    </row>
    <row r="237" spans="2:65" s="15" customFormat="1" ht="11.25">
      <c r="B237" s="170"/>
      <c r="D237" s="146" t="s">
        <v>173</v>
      </c>
      <c r="E237" s="171" t="s">
        <v>1</v>
      </c>
      <c r="F237" s="172" t="s">
        <v>204</v>
      </c>
      <c r="H237" s="173">
        <v>1</v>
      </c>
      <c r="I237" s="174"/>
      <c r="L237" s="170"/>
      <c r="M237" s="175"/>
      <c r="T237" s="176"/>
      <c r="AT237" s="171" t="s">
        <v>173</v>
      </c>
      <c r="AU237" s="171" t="s">
        <v>84</v>
      </c>
      <c r="AV237" s="15" t="s">
        <v>169</v>
      </c>
      <c r="AW237" s="15" t="s">
        <v>31</v>
      </c>
      <c r="AX237" s="15" t="s">
        <v>82</v>
      </c>
      <c r="AY237" s="171" t="s">
        <v>161</v>
      </c>
    </row>
    <row r="238" spans="2:65" s="1" customFormat="1" ht="16.5" customHeight="1">
      <c r="B238" s="32"/>
      <c r="C238" s="133" t="s">
        <v>363</v>
      </c>
      <c r="D238" s="133" t="s">
        <v>164</v>
      </c>
      <c r="E238" s="134" t="s">
        <v>762</v>
      </c>
      <c r="F238" s="135" t="s">
        <v>763</v>
      </c>
      <c r="G238" s="136" t="s">
        <v>314</v>
      </c>
      <c r="H238" s="137">
        <v>1</v>
      </c>
      <c r="I238" s="138"/>
      <c r="J238" s="139">
        <f>ROUND(I238*H238,2)</f>
        <v>0</v>
      </c>
      <c r="K238" s="135" t="s">
        <v>168</v>
      </c>
      <c r="L238" s="32"/>
      <c r="M238" s="140" t="s">
        <v>1</v>
      </c>
      <c r="N238" s="141" t="s">
        <v>39</v>
      </c>
      <c r="P238" s="142">
        <f>O238*H238</f>
        <v>0</v>
      </c>
      <c r="Q238" s="142">
        <v>1.3999999999999999E-4</v>
      </c>
      <c r="R238" s="142">
        <f>Q238*H238</f>
        <v>1.3999999999999999E-4</v>
      </c>
      <c r="S238" s="142">
        <v>0</v>
      </c>
      <c r="T238" s="143">
        <f>S238*H238</f>
        <v>0</v>
      </c>
      <c r="AR238" s="144" t="s">
        <v>263</v>
      </c>
      <c r="AT238" s="144" t="s">
        <v>164</v>
      </c>
      <c r="AU238" s="144" t="s">
        <v>84</v>
      </c>
      <c r="AY238" s="17" t="s">
        <v>161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82</v>
      </c>
      <c r="BK238" s="145">
        <f>ROUND(I238*H238,2)</f>
        <v>0</v>
      </c>
      <c r="BL238" s="17" t="s">
        <v>263</v>
      </c>
      <c r="BM238" s="144" t="s">
        <v>540</v>
      </c>
    </row>
    <row r="239" spans="2:65" s="1" customFormat="1" ht="19.5">
      <c r="B239" s="32"/>
      <c r="D239" s="146" t="s">
        <v>171</v>
      </c>
      <c r="F239" s="147" t="s">
        <v>764</v>
      </c>
      <c r="I239" s="148"/>
      <c r="L239" s="32"/>
      <c r="M239" s="149"/>
      <c r="T239" s="56"/>
      <c r="AT239" s="17" t="s">
        <v>171</v>
      </c>
      <c r="AU239" s="17" t="s">
        <v>84</v>
      </c>
    </row>
    <row r="240" spans="2:65" s="13" customFormat="1" ht="11.25">
      <c r="B240" s="156"/>
      <c r="D240" s="146" t="s">
        <v>173</v>
      </c>
      <c r="E240" s="157" t="s">
        <v>1</v>
      </c>
      <c r="F240" s="158" t="s">
        <v>753</v>
      </c>
      <c r="H240" s="159">
        <v>1</v>
      </c>
      <c r="I240" s="160"/>
      <c r="L240" s="156"/>
      <c r="M240" s="161"/>
      <c r="T240" s="162"/>
      <c r="AT240" s="157" t="s">
        <v>173</v>
      </c>
      <c r="AU240" s="157" t="s">
        <v>84</v>
      </c>
      <c r="AV240" s="13" t="s">
        <v>84</v>
      </c>
      <c r="AW240" s="13" t="s">
        <v>31</v>
      </c>
      <c r="AX240" s="13" t="s">
        <v>74</v>
      </c>
      <c r="AY240" s="157" t="s">
        <v>161</v>
      </c>
    </row>
    <row r="241" spans="2:65" s="15" customFormat="1" ht="11.25">
      <c r="B241" s="170"/>
      <c r="D241" s="146" t="s">
        <v>173</v>
      </c>
      <c r="E241" s="171" t="s">
        <v>1</v>
      </c>
      <c r="F241" s="172" t="s">
        <v>204</v>
      </c>
      <c r="H241" s="173">
        <v>1</v>
      </c>
      <c r="I241" s="174"/>
      <c r="L241" s="170"/>
      <c r="M241" s="175"/>
      <c r="T241" s="176"/>
      <c r="AT241" s="171" t="s">
        <v>173</v>
      </c>
      <c r="AU241" s="171" t="s">
        <v>84</v>
      </c>
      <c r="AV241" s="15" t="s">
        <v>169</v>
      </c>
      <c r="AW241" s="15" t="s">
        <v>31</v>
      </c>
      <c r="AX241" s="15" t="s">
        <v>82</v>
      </c>
      <c r="AY241" s="171" t="s">
        <v>161</v>
      </c>
    </row>
    <row r="242" spans="2:65" s="1" customFormat="1" ht="16.5" customHeight="1">
      <c r="B242" s="32"/>
      <c r="C242" s="133" t="s">
        <v>371</v>
      </c>
      <c r="D242" s="133" t="s">
        <v>164</v>
      </c>
      <c r="E242" s="134" t="s">
        <v>765</v>
      </c>
      <c r="F242" s="135" t="s">
        <v>766</v>
      </c>
      <c r="G242" s="136" t="s">
        <v>695</v>
      </c>
      <c r="H242" s="137">
        <v>3</v>
      </c>
      <c r="I242" s="138"/>
      <c r="J242" s="139">
        <f>ROUND(I242*H242,2)</f>
        <v>0</v>
      </c>
      <c r="K242" s="135" t="s">
        <v>168</v>
      </c>
      <c r="L242" s="32"/>
      <c r="M242" s="140" t="s">
        <v>1</v>
      </c>
      <c r="N242" s="141" t="s">
        <v>39</v>
      </c>
      <c r="P242" s="142">
        <f>O242*H242</f>
        <v>0</v>
      </c>
      <c r="Q242" s="142">
        <v>4.2999999999999999E-4</v>
      </c>
      <c r="R242" s="142">
        <f>Q242*H242</f>
        <v>1.2899999999999999E-3</v>
      </c>
      <c r="S242" s="142">
        <v>0</v>
      </c>
      <c r="T242" s="143">
        <f>S242*H242</f>
        <v>0</v>
      </c>
      <c r="AR242" s="144" t="s">
        <v>263</v>
      </c>
      <c r="AT242" s="144" t="s">
        <v>164</v>
      </c>
      <c r="AU242" s="144" t="s">
        <v>84</v>
      </c>
      <c r="AY242" s="17" t="s">
        <v>161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82</v>
      </c>
      <c r="BK242" s="145">
        <f>ROUND(I242*H242,2)</f>
        <v>0</v>
      </c>
      <c r="BL242" s="17" t="s">
        <v>263</v>
      </c>
      <c r="BM242" s="144" t="s">
        <v>550</v>
      </c>
    </row>
    <row r="243" spans="2:65" s="1" customFormat="1" ht="11.25">
      <c r="B243" s="32"/>
      <c r="D243" s="146" t="s">
        <v>171</v>
      </c>
      <c r="F243" s="147" t="s">
        <v>767</v>
      </c>
      <c r="I243" s="148"/>
      <c r="L243" s="32"/>
      <c r="M243" s="149"/>
      <c r="T243" s="56"/>
      <c r="AT243" s="17" t="s">
        <v>171</v>
      </c>
      <c r="AU243" s="17" t="s">
        <v>84</v>
      </c>
    </row>
    <row r="244" spans="2:65" s="13" customFormat="1" ht="11.25">
      <c r="B244" s="156"/>
      <c r="D244" s="146" t="s">
        <v>173</v>
      </c>
      <c r="E244" s="157" t="s">
        <v>1</v>
      </c>
      <c r="F244" s="158" t="s">
        <v>768</v>
      </c>
      <c r="H244" s="159">
        <v>3</v>
      </c>
      <c r="I244" s="160"/>
      <c r="L244" s="156"/>
      <c r="M244" s="161"/>
      <c r="T244" s="162"/>
      <c r="AT244" s="157" t="s">
        <v>173</v>
      </c>
      <c r="AU244" s="157" t="s">
        <v>84</v>
      </c>
      <c r="AV244" s="13" t="s">
        <v>84</v>
      </c>
      <c r="AW244" s="13" t="s">
        <v>31</v>
      </c>
      <c r="AX244" s="13" t="s">
        <v>74</v>
      </c>
      <c r="AY244" s="157" t="s">
        <v>161</v>
      </c>
    </row>
    <row r="245" spans="2:65" s="15" customFormat="1" ht="11.25">
      <c r="B245" s="170"/>
      <c r="D245" s="146" t="s">
        <v>173</v>
      </c>
      <c r="E245" s="171" t="s">
        <v>1</v>
      </c>
      <c r="F245" s="172" t="s">
        <v>204</v>
      </c>
      <c r="H245" s="173">
        <v>3</v>
      </c>
      <c r="I245" s="174"/>
      <c r="L245" s="170"/>
      <c r="M245" s="175"/>
      <c r="T245" s="176"/>
      <c r="AT245" s="171" t="s">
        <v>173</v>
      </c>
      <c r="AU245" s="171" t="s">
        <v>84</v>
      </c>
      <c r="AV245" s="15" t="s">
        <v>169</v>
      </c>
      <c r="AW245" s="15" t="s">
        <v>31</v>
      </c>
      <c r="AX245" s="15" t="s">
        <v>82</v>
      </c>
      <c r="AY245" s="171" t="s">
        <v>161</v>
      </c>
    </row>
    <row r="246" spans="2:65" s="1" customFormat="1" ht="16.5" customHeight="1">
      <c r="B246" s="32"/>
      <c r="C246" s="133" t="s">
        <v>377</v>
      </c>
      <c r="D246" s="133" t="s">
        <v>164</v>
      </c>
      <c r="E246" s="134" t="s">
        <v>769</v>
      </c>
      <c r="F246" s="135" t="s">
        <v>770</v>
      </c>
      <c r="G246" s="136" t="s">
        <v>314</v>
      </c>
      <c r="H246" s="137">
        <v>3</v>
      </c>
      <c r="I246" s="138"/>
      <c r="J246" s="139">
        <f>ROUND(I246*H246,2)</f>
        <v>0</v>
      </c>
      <c r="K246" s="135" t="s">
        <v>168</v>
      </c>
      <c r="L246" s="32"/>
      <c r="M246" s="140" t="s">
        <v>1</v>
      </c>
      <c r="N246" s="141" t="s">
        <v>39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263</v>
      </c>
      <c r="AT246" s="144" t="s">
        <v>164</v>
      </c>
      <c r="AU246" s="144" t="s">
        <v>84</v>
      </c>
      <c r="AY246" s="17" t="s">
        <v>161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82</v>
      </c>
      <c r="BK246" s="145">
        <f>ROUND(I246*H246,2)</f>
        <v>0</v>
      </c>
      <c r="BL246" s="17" t="s">
        <v>263</v>
      </c>
      <c r="BM246" s="144" t="s">
        <v>563</v>
      </c>
    </row>
    <row r="247" spans="2:65" s="1" customFormat="1" ht="11.25">
      <c r="B247" s="32"/>
      <c r="D247" s="146" t="s">
        <v>171</v>
      </c>
      <c r="F247" s="147" t="s">
        <v>771</v>
      </c>
      <c r="I247" s="148"/>
      <c r="L247" s="32"/>
      <c r="M247" s="149"/>
      <c r="T247" s="56"/>
      <c r="AT247" s="17" t="s">
        <v>171</v>
      </c>
      <c r="AU247" s="17" t="s">
        <v>84</v>
      </c>
    </row>
    <row r="248" spans="2:65" s="1" customFormat="1" ht="24.2" customHeight="1">
      <c r="B248" s="32"/>
      <c r="C248" s="133" t="s">
        <v>383</v>
      </c>
      <c r="D248" s="133" t="s">
        <v>164</v>
      </c>
      <c r="E248" s="134" t="s">
        <v>772</v>
      </c>
      <c r="F248" s="135" t="s">
        <v>773</v>
      </c>
      <c r="G248" s="136" t="s">
        <v>695</v>
      </c>
      <c r="H248" s="137">
        <v>3</v>
      </c>
      <c r="I248" s="138"/>
      <c r="J248" s="139">
        <f>ROUND(I248*H248,2)</f>
        <v>0</v>
      </c>
      <c r="K248" s="135" t="s">
        <v>168</v>
      </c>
      <c r="L248" s="32"/>
      <c r="M248" s="140" t="s">
        <v>1</v>
      </c>
      <c r="N248" s="141" t="s">
        <v>39</v>
      </c>
      <c r="P248" s="142">
        <f>O248*H248</f>
        <v>0</v>
      </c>
      <c r="Q248" s="142">
        <v>0</v>
      </c>
      <c r="R248" s="142">
        <f>Q248*H248</f>
        <v>0</v>
      </c>
      <c r="S248" s="142">
        <v>9.1999999999999998E-3</v>
      </c>
      <c r="T248" s="143">
        <f>S248*H248</f>
        <v>2.76E-2</v>
      </c>
      <c r="AR248" s="144" t="s">
        <v>263</v>
      </c>
      <c r="AT248" s="144" t="s">
        <v>164</v>
      </c>
      <c r="AU248" s="144" t="s">
        <v>84</v>
      </c>
      <c r="AY248" s="17" t="s">
        <v>161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82</v>
      </c>
      <c r="BK248" s="145">
        <f>ROUND(I248*H248,2)</f>
        <v>0</v>
      </c>
      <c r="BL248" s="17" t="s">
        <v>263</v>
      </c>
      <c r="BM248" s="144" t="s">
        <v>578</v>
      </c>
    </row>
    <row r="249" spans="2:65" s="1" customFormat="1" ht="19.5">
      <c r="B249" s="32"/>
      <c r="D249" s="146" t="s">
        <v>171</v>
      </c>
      <c r="F249" s="147" t="s">
        <v>774</v>
      </c>
      <c r="I249" s="148"/>
      <c r="L249" s="32"/>
      <c r="M249" s="149"/>
      <c r="T249" s="56"/>
      <c r="AT249" s="17" t="s">
        <v>171</v>
      </c>
      <c r="AU249" s="17" t="s">
        <v>84</v>
      </c>
    </row>
    <row r="250" spans="2:65" s="13" customFormat="1" ht="11.25">
      <c r="B250" s="156"/>
      <c r="D250" s="146" t="s">
        <v>173</v>
      </c>
      <c r="E250" s="157" t="s">
        <v>1</v>
      </c>
      <c r="F250" s="158" t="s">
        <v>768</v>
      </c>
      <c r="H250" s="159">
        <v>3</v>
      </c>
      <c r="I250" s="160"/>
      <c r="L250" s="156"/>
      <c r="M250" s="161"/>
      <c r="T250" s="162"/>
      <c r="AT250" s="157" t="s">
        <v>173</v>
      </c>
      <c r="AU250" s="157" t="s">
        <v>84</v>
      </c>
      <c r="AV250" s="13" t="s">
        <v>84</v>
      </c>
      <c r="AW250" s="13" t="s">
        <v>31</v>
      </c>
      <c r="AX250" s="13" t="s">
        <v>74</v>
      </c>
      <c r="AY250" s="157" t="s">
        <v>161</v>
      </c>
    </row>
    <row r="251" spans="2:65" s="15" customFormat="1" ht="11.25">
      <c r="B251" s="170"/>
      <c r="D251" s="146" t="s">
        <v>173</v>
      </c>
      <c r="E251" s="171" t="s">
        <v>1</v>
      </c>
      <c r="F251" s="172" t="s">
        <v>204</v>
      </c>
      <c r="H251" s="173">
        <v>3</v>
      </c>
      <c r="I251" s="174"/>
      <c r="L251" s="170"/>
      <c r="M251" s="175"/>
      <c r="T251" s="176"/>
      <c r="AT251" s="171" t="s">
        <v>173</v>
      </c>
      <c r="AU251" s="171" t="s">
        <v>84</v>
      </c>
      <c r="AV251" s="15" t="s">
        <v>169</v>
      </c>
      <c r="AW251" s="15" t="s">
        <v>31</v>
      </c>
      <c r="AX251" s="15" t="s">
        <v>82</v>
      </c>
      <c r="AY251" s="171" t="s">
        <v>161</v>
      </c>
    </row>
    <row r="252" spans="2:65" s="1" customFormat="1" ht="16.5" customHeight="1">
      <c r="B252" s="32"/>
      <c r="C252" s="133" t="s">
        <v>388</v>
      </c>
      <c r="D252" s="133" t="s">
        <v>164</v>
      </c>
      <c r="E252" s="134" t="s">
        <v>775</v>
      </c>
      <c r="F252" s="135" t="s">
        <v>776</v>
      </c>
      <c r="G252" s="136" t="s">
        <v>695</v>
      </c>
      <c r="H252" s="137">
        <v>3</v>
      </c>
      <c r="I252" s="138"/>
      <c r="J252" s="139">
        <f>ROUND(I252*H252,2)</f>
        <v>0</v>
      </c>
      <c r="K252" s="135" t="s">
        <v>168</v>
      </c>
      <c r="L252" s="32"/>
      <c r="M252" s="140" t="s">
        <v>1</v>
      </c>
      <c r="N252" s="141" t="s">
        <v>39</v>
      </c>
      <c r="P252" s="142">
        <f>O252*H252</f>
        <v>0</v>
      </c>
      <c r="Q252" s="142">
        <v>0</v>
      </c>
      <c r="R252" s="142">
        <f>Q252*H252</f>
        <v>0</v>
      </c>
      <c r="S252" s="142">
        <v>8.5999999999999998E-4</v>
      </c>
      <c r="T252" s="143">
        <f>S252*H252</f>
        <v>2.5799999999999998E-3</v>
      </c>
      <c r="AR252" s="144" t="s">
        <v>263</v>
      </c>
      <c r="AT252" s="144" t="s">
        <v>164</v>
      </c>
      <c r="AU252" s="144" t="s">
        <v>84</v>
      </c>
      <c r="AY252" s="17" t="s">
        <v>161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82</v>
      </c>
      <c r="BK252" s="145">
        <f>ROUND(I252*H252,2)</f>
        <v>0</v>
      </c>
      <c r="BL252" s="17" t="s">
        <v>263</v>
      </c>
      <c r="BM252" s="144" t="s">
        <v>590</v>
      </c>
    </row>
    <row r="253" spans="2:65" s="1" customFormat="1" ht="11.25">
      <c r="B253" s="32"/>
      <c r="D253" s="146" t="s">
        <v>171</v>
      </c>
      <c r="F253" s="147" t="s">
        <v>777</v>
      </c>
      <c r="I253" s="148"/>
      <c r="L253" s="32"/>
      <c r="M253" s="149"/>
      <c r="T253" s="56"/>
      <c r="AT253" s="17" t="s">
        <v>171</v>
      </c>
      <c r="AU253" s="17" t="s">
        <v>84</v>
      </c>
    </row>
    <row r="254" spans="2:65" s="1" customFormat="1" ht="16.5" customHeight="1">
      <c r="B254" s="32"/>
      <c r="C254" s="133" t="s">
        <v>395</v>
      </c>
      <c r="D254" s="133" t="s">
        <v>164</v>
      </c>
      <c r="E254" s="134" t="s">
        <v>778</v>
      </c>
      <c r="F254" s="135" t="s">
        <v>779</v>
      </c>
      <c r="G254" s="136" t="s">
        <v>314</v>
      </c>
      <c r="H254" s="137">
        <v>3</v>
      </c>
      <c r="I254" s="138"/>
      <c r="J254" s="139">
        <f>ROUND(I254*H254,2)</f>
        <v>0</v>
      </c>
      <c r="K254" s="135" t="s">
        <v>168</v>
      </c>
      <c r="L254" s="32"/>
      <c r="M254" s="140" t="s">
        <v>1</v>
      </c>
      <c r="N254" s="141" t="s">
        <v>39</v>
      </c>
      <c r="P254" s="142">
        <f>O254*H254</f>
        <v>0</v>
      </c>
      <c r="Q254" s="142">
        <v>3.6000000000000002E-4</v>
      </c>
      <c r="R254" s="142">
        <f>Q254*H254</f>
        <v>1.08E-3</v>
      </c>
      <c r="S254" s="142">
        <v>0</v>
      </c>
      <c r="T254" s="143">
        <f>S254*H254</f>
        <v>0</v>
      </c>
      <c r="AR254" s="144" t="s">
        <v>263</v>
      </c>
      <c r="AT254" s="144" t="s">
        <v>164</v>
      </c>
      <c r="AU254" s="144" t="s">
        <v>84</v>
      </c>
      <c r="AY254" s="17" t="s">
        <v>161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82</v>
      </c>
      <c r="BK254" s="145">
        <f>ROUND(I254*H254,2)</f>
        <v>0</v>
      </c>
      <c r="BL254" s="17" t="s">
        <v>263</v>
      </c>
      <c r="BM254" s="144" t="s">
        <v>600</v>
      </c>
    </row>
    <row r="255" spans="2:65" s="1" customFormat="1" ht="11.25">
      <c r="B255" s="32"/>
      <c r="D255" s="146" t="s">
        <v>171</v>
      </c>
      <c r="F255" s="147" t="s">
        <v>780</v>
      </c>
      <c r="I255" s="148"/>
      <c r="L255" s="32"/>
      <c r="M255" s="149"/>
      <c r="T255" s="56"/>
      <c r="AT255" s="17" t="s">
        <v>171</v>
      </c>
      <c r="AU255" s="17" t="s">
        <v>84</v>
      </c>
    </row>
    <row r="256" spans="2:65" s="13" customFormat="1" ht="11.25">
      <c r="B256" s="156"/>
      <c r="D256" s="146" t="s">
        <v>173</v>
      </c>
      <c r="E256" s="157" t="s">
        <v>1</v>
      </c>
      <c r="F256" s="158" t="s">
        <v>781</v>
      </c>
      <c r="H256" s="159">
        <v>3</v>
      </c>
      <c r="I256" s="160"/>
      <c r="L256" s="156"/>
      <c r="M256" s="161"/>
      <c r="T256" s="162"/>
      <c r="AT256" s="157" t="s">
        <v>173</v>
      </c>
      <c r="AU256" s="157" t="s">
        <v>84</v>
      </c>
      <c r="AV256" s="13" t="s">
        <v>84</v>
      </c>
      <c r="AW256" s="13" t="s">
        <v>31</v>
      </c>
      <c r="AX256" s="13" t="s">
        <v>74</v>
      </c>
      <c r="AY256" s="157" t="s">
        <v>161</v>
      </c>
    </row>
    <row r="257" spans="2:65" s="15" customFormat="1" ht="11.25">
      <c r="B257" s="170"/>
      <c r="D257" s="146" t="s">
        <v>173</v>
      </c>
      <c r="E257" s="171" t="s">
        <v>1</v>
      </c>
      <c r="F257" s="172" t="s">
        <v>204</v>
      </c>
      <c r="H257" s="173">
        <v>3</v>
      </c>
      <c r="I257" s="174"/>
      <c r="L257" s="170"/>
      <c r="M257" s="175"/>
      <c r="T257" s="176"/>
      <c r="AT257" s="171" t="s">
        <v>173</v>
      </c>
      <c r="AU257" s="171" t="s">
        <v>84</v>
      </c>
      <c r="AV257" s="15" t="s">
        <v>169</v>
      </c>
      <c r="AW257" s="15" t="s">
        <v>31</v>
      </c>
      <c r="AX257" s="15" t="s">
        <v>82</v>
      </c>
      <c r="AY257" s="171" t="s">
        <v>161</v>
      </c>
    </row>
    <row r="258" spans="2:65" s="1" customFormat="1" ht="16.5" customHeight="1">
      <c r="B258" s="32"/>
      <c r="C258" s="133" t="s">
        <v>402</v>
      </c>
      <c r="D258" s="133" t="s">
        <v>164</v>
      </c>
      <c r="E258" s="134" t="s">
        <v>782</v>
      </c>
      <c r="F258" s="135" t="s">
        <v>783</v>
      </c>
      <c r="G258" s="136" t="s">
        <v>314</v>
      </c>
      <c r="H258" s="137">
        <v>3</v>
      </c>
      <c r="I258" s="138"/>
      <c r="J258" s="139">
        <f>ROUND(I258*H258,2)</f>
        <v>0</v>
      </c>
      <c r="K258" s="135" t="s">
        <v>168</v>
      </c>
      <c r="L258" s="32"/>
      <c r="M258" s="140" t="s">
        <v>1</v>
      </c>
      <c r="N258" s="141" t="s">
        <v>39</v>
      </c>
      <c r="P258" s="142">
        <f>O258*H258</f>
        <v>0</v>
      </c>
      <c r="Q258" s="142">
        <v>2.7999999999999998E-4</v>
      </c>
      <c r="R258" s="142">
        <f>Q258*H258</f>
        <v>8.3999999999999993E-4</v>
      </c>
      <c r="S258" s="142">
        <v>0</v>
      </c>
      <c r="T258" s="143">
        <f>S258*H258</f>
        <v>0</v>
      </c>
      <c r="AR258" s="144" t="s">
        <v>263</v>
      </c>
      <c r="AT258" s="144" t="s">
        <v>164</v>
      </c>
      <c r="AU258" s="144" t="s">
        <v>84</v>
      </c>
      <c r="AY258" s="17" t="s">
        <v>161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82</v>
      </c>
      <c r="BK258" s="145">
        <f>ROUND(I258*H258,2)</f>
        <v>0</v>
      </c>
      <c r="BL258" s="17" t="s">
        <v>263</v>
      </c>
      <c r="BM258" s="144" t="s">
        <v>613</v>
      </c>
    </row>
    <row r="259" spans="2:65" s="1" customFormat="1" ht="11.25">
      <c r="B259" s="32"/>
      <c r="D259" s="146" t="s">
        <v>171</v>
      </c>
      <c r="F259" s="147" t="s">
        <v>784</v>
      </c>
      <c r="I259" s="148"/>
      <c r="L259" s="32"/>
      <c r="M259" s="149"/>
      <c r="T259" s="56"/>
      <c r="AT259" s="17" t="s">
        <v>171</v>
      </c>
      <c r="AU259" s="17" t="s">
        <v>84</v>
      </c>
    </row>
    <row r="260" spans="2:65" s="13" customFormat="1" ht="11.25">
      <c r="B260" s="156"/>
      <c r="D260" s="146" t="s">
        <v>173</v>
      </c>
      <c r="E260" s="157" t="s">
        <v>1</v>
      </c>
      <c r="F260" s="158" t="s">
        <v>781</v>
      </c>
      <c r="H260" s="159">
        <v>3</v>
      </c>
      <c r="I260" s="160"/>
      <c r="L260" s="156"/>
      <c r="M260" s="161"/>
      <c r="T260" s="162"/>
      <c r="AT260" s="157" t="s">
        <v>173</v>
      </c>
      <c r="AU260" s="157" t="s">
        <v>84</v>
      </c>
      <c r="AV260" s="13" t="s">
        <v>84</v>
      </c>
      <c r="AW260" s="13" t="s">
        <v>31</v>
      </c>
      <c r="AX260" s="13" t="s">
        <v>74</v>
      </c>
      <c r="AY260" s="157" t="s">
        <v>161</v>
      </c>
    </row>
    <row r="261" spans="2:65" s="15" customFormat="1" ht="11.25">
      <c r="B261" s="170"/>
      <c r="D261" s="146" t="s">
        <v>173</v>
      </c>
      <c r="E261" s="171" t="s">
        <v>1</v>
      </c>
      <c r="F261" s="172" t="s">
        <v>204</v>
      </c>
      <c r="H261" s="173">
        <v>3</v>
      </c>
      <c r="I261" s="174"/>
      <c r="L261" s="170"/>
      <c r="M261" s="175"/>
      <c r="T261" s="176"/>
      <c r="AT261" s="171" t="s">
        <v>173</v>
      </c>
      <c r="AU261" s="171" t="s">
        <v>84</v>
      </c>
      <c r="AV261" s="15" t="s">
        <v>169</v>
      </c>
      <c r="AW261" s="15" t="s">
        <v>31</v>
      </c>
      <c r="AX261" s="15" t="s">
        <v>82</v>
      </c>
      <c r="AY261" s="171" t="s">
        <v>161</v>
      </c>
    </row>
    <row r="262" spans="2:65" s="1" customFormat="1" ht="24.2" customHeight="1">
      <c r="B262" s="32"/>
      <c r="C262" s="133" t="s">
        <v>408</v>
      </c>
      <c r="D262" s="133" t="s">
        <v>164</v>
      </c>
      <c r="E262" s="134" t="s">
        <v>785</v>
      </c>
      <c r="F262" s="135" t="s">
        <v>786</v>
      </c>
      <c r="G262" s="136" t="s">
        <v>322</v>
      </c>
      <c r="H262" s="137">
        <v>4.4999999999999998E-2</v>
      </c>
      <c r="I262" s="138"/>
      <c r="J262" s="139">
        <f>ROUND(I262*H262,2)</f>
        <v>0</v>
      </c>
      <c r="K262" s="135" t="s">
        <v>168</v>
      </c>
      <c r="L262" s="32"/>
      <c r="M262" s="140" t="s">
        <v>1</v>
      </c>
      <c r="N262" s="141" t="s">
        <v>39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263</v>
      </c>
      <c r="AT262" s="144" t="s">
        <v>164</v>
      </c>
      <c r="AU262" s="144" t="s">
        <v>84</v>
      </c>
      <c r="AY262" s="17" t="s">
        <v>161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82</v>
      </c>
      <c r="BK262" s="145">
        <f>ROUND(I262*H262,2)</f>
        <v>0</v>
      </c>
      <c r="BL262" s="17" t="s">
        <v>263</v>
      </c>
      <c r="BM262" s="144" t="s">
        <v>623</v>
      </c>
    </row>
    <row r="263" spans="2:65" s="1" customFormat="1" ht="29.25">
      <c r="B263" s="32"/>
      <c r="D263" s="146" t="s">
        <v>171</v>
      </c>
      <c r="F263" s="147" t="s">
        <v>787</v>
      </c>
      <c r="I263" s="148"/>
      <c r="L263" s="32"/>
      <c r="M263" s="149"/>
      <c r="T263" s="56"/>
      <c r="AT263" s="17" t="s">
        <v>171</v>
      </c>
      <c r="AU263" s="17" t="s">
        <v>84</v>
      </c>
    </row>
    <row r="264" spans="2:65" s="11" customFormat="1" ht="22.9" customHeight="1">
      <c r="B264" s="121"/>
      <c r="D264" s="122" t="s">
        <v>73</v>
      </c>
      <c r="E264" s="131" t="s">
        <v>788</v>
      </c>
      <c r="F264" s="131" t="s">
        <v>789</v>
      </c>
      <c r="I264" s="124"/>
      <c r="J264" s="132">
        <f>BK264</f>
        <v>0</v>
      </c>
      <c r="L264" s="121"/>
      <c r="M264" s="126"/>
      <c r="P264" s="127">
        <f>SUM(P265:P282)</f>
        <v>0</v>
      </c>
      <c r="R264" s="127">
        <f>SUM(R265:R282)</f>
        <v>1.83E-2</v>
      </c>
      <c r="T264" s="128">
        <f>SUM(T265:T282)</f>
        <v>0</v>
      </c>
      <c r="AR264" s="122" t="s">
        <v>84</v>
      </c>
      <c r="AT264" s="129" t="s">
        <v>73</v>
      </c>
      <c r="AU264" s="129" t="s">
        <v>82</v>
      </c>
      <c r="AY264" s="122" t="s">
        <v>161</v>
      </c>
      <c r="BK264" s="130">
        <f>SUM(BK265:BK282)</f>
        <v>0</v>
      </c>
    </row>
    <row r="265" spans="2:65" s="1" customFormat="1" ht="33" customHeight="1">
      <c r="B265" s="32"/>
      <c r="C265" s="133" t="s">
        <v>413</v>
      </c>
      <c r="D265" s="133" t="s">
        <v>164</v>
      </c>
      <c r="E265" s="134" t="s">
        <v>790</v>
      </c>
      <c r="F265" s="135" t="s">
        <v>791</v>
      </c>
      <c r="G265" s="136" t="s">
        <v>695</v>
      </c>
      <c r="H265" s="137">
        <v>1</v>
      </c>
      <c r="I265" s="138"/>
      <c r="J265" s="139">
        <f>ROUND(I265*H265,2)</f>
        <v>0</v>
      </c>
      <c r="K265" s="135" t="s">
        <v>168</v>
      </c>
      <c r="L265" s="32"/>
      <c r="M265" s="140" t="s">
        <v>1</v>
      </c>
      <c r="N265" s="141" t="s">
        <v>39</v>
      </c>
      <c r="P265" s="142">
        <f>O265*H265</f>
        <v>0</v>
      </c>
      <c r="Q265" s="142">
        <v>1.7649999999999999E-2</v>
      </c>
      <c r="R265" s="142">
        <f>Q265*H265</f>
        <v>1.7649999999999999E-2</v>
      </c>
      <c r="S265" s="142">
        <v>0</v>
      </c>
      <c r="T265" s="143">
        <f>S265*H265</f>
        <v>0</v>
      </c>
      <c r="AR265" s="144" t="s">
        <v>263</v>
      </c>
      <c r="AT265" s="144" t="s">
        <v>164</v>
      </c>
      <c r="AU265" s="144" t="s">
        <v>84</v>
      </c>
      <c r="AY265" s="17" t="s">
        <v>161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7" t="s">
        <v>82</v>
      </c>
      <c r="BK265" s="145">
        <f>ROUND(I265*H265,2)</f>
        <v>0</v>
      </c>
      <c r="BL265" s="17" t="s">
        <v>263</v>
      </c>
      <c r="BM265" s="144" t="s">
        <v>636</v>
      </c>
    </row>
    <row r="266" spans="2:65" s="1" customFormat="1" ht="29.25">
      <c r="B266" s="32"/>
      <c r="D266" s="146" t="s">
        <v>171</v>
      </c>
      <c r="F266" s="147" t="s">
        <v>792</v>
      </c>
      <c r="I266" s="148"/>
      <c r="L266" s="32"/>
      <c r="M266" s="149"/>
      <c r="T266" s="56"/>
      <c r="AT266" s="17" t="s">
        <v>171</v>
      </c>
      <c r="AU266" s="17" t="s">
        <v>84</v>
      </c>
    </row>
    <row r="267" spans="2:65" s="13" customFormat="1" ht="11.25">
      <c r="B267" s="156"/>
      <c r="D267" s="146" t="s">
        <v>173</v>
      </c>
      <c r="E267" s="157" t="s">
        <v>1</v>
      </c>
      <c r="F267" s="158" t="s">
        <v>742</v>
      </c>
      <c r="H267" s="159">
        <v>1</v>
      </c>
      <c r="I267" s="160"/>
      <c r="L267" s="156"/>
      <c r="M267" s="161"/>
      <c r="T267" s="162"/>
      <c r="AT267" s="157" t="s">
        <v>173</v>
      </c>
      <c r="AU267" s="157" t="s">
        <v>84</v>
      </c>
      <c r="AV267" s="13" t="s">
        <v>84</v>
      </c>
      <c r="AW267" s="13" t="s">
        <v>31</v>
      </c>
      <c r="AX267" s="13" t="s">
        <v>74</v>
      </c>
      <c r="AY267" s="157" t="s">
        <v>161</v>
      </c>
    </row>
    <row r="268" spans="2:65" s="15" customFormat="1" ht="11.25">
      <c r="B268" s="170"/>
      <c r="D268" s="146" t="s">
        <v>173</v>
      </c>
      <c r="E268" s="171" t="s">
        <v>1</v>
      </c>
      <c r="F268" s="172" t="s">
        <v>204</v>
      </c>
      <c r="H268" s="173">
        <v>1</v>
      </c>
      <c r="I268" s="174"/>
      <c r="L268" s="170"/>
      <c r="M268" s="175"/>
      <c r="T268" s="176"/>
      <c r="AT268" s="171" t="s">
        <v>173</v>
      </c>
      <c r="AU268" s="171" t="s">
        <v>84</v>
      </c>
      <c r="AV268" s="15" t="s">
        <v>169</v>
      </c>
      <c r="AW268" s="15" t="s">
        <v>31</v>
      </c>
      <c r="AX268" s="15" t="s">
        <v>82</v>
      </c>
      <c r="AY268" s="171" t="s">
        <v>161</v>
      </c>
    </row>
    <row r="269" spans="2:65" s="1" customFormat="1" ht="24.2" customHeight="1">
      <c r="B269" s="32"/>
      <c r="C269" s="178" t="s">
        <v>421</v>
      </c>
      <c r="D269" s="178" t="s">
        <v>453</v>
      </c>
      <c r="E269" s="179" t="s">
        <v>793</v>
      </c>
      <c r="F269" s="180" t="s">
        <v>794</v>
      </c>
      <c r="G269" s="181" t="s">
        <v>314</v>
      </c>
      <c r="H269" s="182">
        <v>1</v>
      </c>
      <c r="I269" s="183"/>
      <c r="J269" s="184">
        <f>ROUND(I269*H269,2)</f>
        <v>0</v>
      </c>
      <c r="K269" s="180" t="s">
        <v>1</v>
      </c>
      <c r="L269" s="185"/>
      <c r="M269" s="186" t="s">
        <v>1</v>
      </c>
      <c r="N269" s="187" t="s">
        <v>39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363</v>
      </c>
      <c r="AT269" s="144" t="s">
        <v>453</v>
      </c>
      <c r="AU269" s="144" t="s">
        <v>84</v>
      </c>
      <c r="AY269" s="17" t="s">
        <v>161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82</v>
      </c>
      <c r="BK269" s="145">
        <f>ROUND(I269*H269,2)</f>
        <v>0</v>
      </c>
      <c r="BL269" s="17" t="s">
        <v>263</v>
      </c>
      <c r="BM269" s="144" t="s">
        <v>795</v>
      </c>
    </row>
    <row r="270" spans="2:65" s="1" customFormat="1" ht="19.5">
      <c r="B270" s="32"/>
      <c r="D270" s="146" t="s">
        <v>171</v>
      </c>
      <c r="F270" s="147" t="s">
        <v>794</v>
      </c>
      <c r="I270" s="148"/>
      <c r="L270" s="32"/>
      <c r="M270" s="149"/>
      <c r="T270" s="56"/>
      <c r="AT270" s="17" t="s">
        <v>171</v>
      </c>
      <c r="AU270" s="17" t="s">
        <v>84</v>
      </c>
    </row>
    <row r="271" spans="2:65" s="13" customFormat="1" ht="11.25">
      <c r="B271" s="156"/>
      <c r="D271" s="146" t="s">
        <v>173</v>
      </c>
      <c r="E271" s="157" t="s">
        <v>1</v>
      </c>
      <c r="F271" s="158" t="s">
        <v>796</v>
      </c>
      <c r="H271" s="159">
        <v>1</v>
      </c>
      <c r="I271" s="160"/>
      <c r="L271" s="156"/>
      <c r="M271" s="161"/>
      <c r="T271" s="162"/>
      <c r="AT271" s="157" t="s">
        <v>173</v>
      </c>
      <c r="AU271" s="157" t="s">
        <v>84</v>
      </c>
      <c r="AV271" s="13" t="s">
        <v>84</v>
      </c>
      <c r="AW271" s="13" t="s">
        <v>31</v>
      </c>
      <c r="AX271" s="13" t="s">
        <v>74</v>
      </c>
      <c r="AY271" s="157" t="s">
        <v>161</v>
      </c>
    </row>
    <row r="272" spans="2:65" s="15" customFormat="1" ht="11.25">
      <c r="B272" s="170"/>
      <c r="D272" s="146" t="s">
        <v>173</v>
      </c>
      <c r="E272" s="171" t="s">
        <v>1</v>
      </c>
      <c r="F272" s="172" t="s">
        <v>204</v>
      </c>
      <c r="H272" s="173">
        <v>1</v>
      </c>
      <c r="I272" s="174"/>
      <c r="L272" s="170"/>
      <c r="M272" s="175"/>
      <c r="T272" s="176"/>
      <c r="AT272" s="171" t="s">
        <v>173</v>
      </c>
      <c r="AU272" s="171" t="s">
        <v>84</v>
      </c>
      <c r="AV272" s="15" t="s">
        <v>169</v>
      </c>
      <c r="AW272" s="15" t="s">
        <v>31</v>
      </c>
      <c r="AX272" s="15" t="s">
        <v>82</v>
      </c>
      <c r="AY272" s="171" t="s">
        <v>161</v>
      </c>
    </row>
    <row r="273" spans="2:65" s="1" customFormat="1" ht="16.5" customHeight="1">
      <c r="B273" s="32"/>
      <c r="C273" s="133" t="s">
        <v>426</v>
      </c>
      <c r="D273" s="133" t="s">
        <v>164</v>
      </c>
      <c r="E273" s="134" t="s">
        <v>797</v>
      </c>
      <c r="F273" s="135" t="s">
        <v>798</v>
      </c>
      <c r="G273" s="136" t="s">
        <v>695</v>
      </c>
      <c r="H273" s="137">
        <v>1</v>
      </c>
      <c r="I273" s="138"/>
      <c r="J273" s="139">
        <f>ROUND(I273*H273,2)</f>
        <v>0</v>
      </c>
      <c r="K273" s="135" t="s">
        <v>168</v>
      </c>
      <c r="L273" s="32"/>
      <c r="M273" s="140" t="s">
        <v>1</v>
      </c>
      <c r="N273" s="141" t="s">
        <v>39</v>
      </c>
      <c r="P273" s="142">
        <f>O273*H273</f>
        <v>0</v>
      </c>
      <c r="Q273" s="142">
        <v>1.4999999999999999E-4</v>
      </c>
      <c r="R273" s="142">
        <f>Q273*H273</f>
        <v>1.4999999999999999E-4</v>
      </c>
      <c r="S273" s="142">
        <v>0</v>
      </c>
      <c r="T273" s="143">
        <f>S273*H273</f>
        <v>0</v>
      </c>
      <c r="AR273" s="144" t="s">
        <v>263</v>
      </c>
      <c r="AT273" s="144" t="s">
        <v>164</v>
      </c>
      <c r="AU273" s="144" t="s">
        <v>84</v>
      </c>
      <c r="AY273" s="17" t="s">
        <v>161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82</v>
      </c>
      <c r="BK273" s="145">
        <f>ROUND(I273*H273,2)</f>
        <v>0</v>
      </c>
      <c r="BL273" s="17" t="s">
        <v>263</v>
      </c>
      <c r="BM273" s="144" t="s">
        <v>799</v>
      </c>
    </row>
    <row r="274" spans="2:65" s="1" customFormat="1" ht="19.5">
      <c r="B274" s="32"/>
      <c r="D274" s="146" t="s">
        <v>171</v>
      </c>
      <c r="F274" s="147" t="s">
        <v>800</v>
      </c>
      <c r="I274" s="148"/>
      <c r="L274" s="32"/>
      <c r="M274" s="149"/>
      <c r="T274" s="56"/>
      <c r="AT274" s="17" t="s">
        <v>171</v>
      </c>
      <c r="AU274" s="17" t="s">
        <v>84</v>
      </c>
    </row>
    <row r="275" spans="2:65" s="13" customFormat="1" ht="11.25">
      <c r="B275" s="156"/>
      <c r="D275" s="146" t="s">
        <v>173</v>
      </c>
      <c r="E275" s="157" t="s">
        <v>1</v>
      </c>
      <c r="F275" s="158" t="s">
        <v>742</v>
      </c>
      <c r="H275" s="159">
        <v>1</v>
      </c>
      <c r="I275" s="160"/>
      <c r="L275" s="156"/>
      <c r="M275" s="161"/>
      <c r="T275" s="162"/>
      <c r="AT275" s="157" t="s">
        <v>173</v>
      </c>
      <c r="AU275" s="157" t="s">
        <v>84</v>
      </c>
      <c r="AV275" s="13" t="s">
        <v>84</v>
      </c>
      <c r="AW275" s="13" t="s">
        <v>31</v>
      </c>
      <c r="AX275" s="13" t="s">
        <v>74</v>
      </c>
      <c r="AY275" s="157" t="s">
        <v>161</v>
      </c>
    </row>
    <row r="276" spans="2:65" s="15" customFormat="1" ht="11.25">
      <c r="B276" s="170"/>
      <c r="D276" s="146" t="s">
        <v>173</v>
      </c>
      <c r="E276" s="171" t="s">
        <v>1</v>
      </c>
      <c r="F276" s="172" t="s">
        <v>204</v>
      </c>
      <c r="H276" s="173">
        <v>1</v>
      </c>
      <c r="I276" s="174"/>
      <c r="L276" s="170"/>
      <c r="M276" s="175"/>
      <c r="T276" s="176"/>
      <c r="AT276" s="171" t="s">
        <v>173</v>
      </c>
      <c r="AU276" s="171" t="s">
        <v>84</v>
      </c>
      <c r="AV276" s="15" t="s">
        <v>169</v>
      </c>
      <c r="AW276" s="15" t="s">
        <v>31</v>
      </c>
      <c r="AX276" s="15" t="s">
        <v>82</v>
      </c>
      <c r="AY276" s="171" t="s">
        <v>161</v>
      </c>
    </row>
    <row r="277" spans="2:65" s="1" customFormat="1" ht="16.5" customHeight="1">
      <c r="B277" s="32"/>
      <c r="C277" s="133" t="s">
        <v>431</v>
      </c>
      <c r="D277" s="133" t="s">
        <v>164</v>
      </c>
      <c r="E277" s="134" t="s">
        <v>801</v>
      </c>
      <c r="F277" s="135" t="s">
        <v>802</v>
      </c>
      <c r="G277" s="136" t="s">
        <v>695</v>
      </c>
      <c r="H277" s="137">
        <v>1</v>
      </c>
      <c r="I277" s="138"/>
      <c r="J277" s="139">
        <f>ROUND(I277*H277,2)</f>
        <v>0</v>
      </c>
      <c r="K277" s="135" t="s">
        <v>168</v>
      </c>
      <c r="L277" s="32"/>
      <c r="M277" s="140" t="s">
        <v>1</v>
      </c>
      <c r="N277" s="141" t="s">
        <v>39</v>
      </c>
      <c r="P277" s="142">
        <f>O277*H277</f>
        <v>0</v>
      </c>
      <c r="Q277" s="142">
        <v>5.0000000000000001E-4</v>
      </c>
      <c r="R277" s="142">
        <f>Q277*H277</f>
        <v>5.0000000000000001E-4</v>
      </c>
      <c r="S277" s="142">
        <v>0</v>
      </c>
      <c r="T277" s="143">
        <f>S277*H277</f>
        <v>0</v>
      </c>
      <c r="AR277" s="144" t="s">
        <v>263</v>
      </c>
      <c r="AT277" s="144" t="s">
        <v>164</v>
      </c>
      <c r="AU277" s="144" t="s">
        <v>84</v>
      </c>
      <c r="AY277" s="17" t="s">
        <v>161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82</v>
      </c>
      <c r="BK277" s="145">
        <f>ROUND(I277*H277,2)</f>
        <v>0</v>
      </c>
      <c r="BL277" s="17" t="s">
        <v>263</v>
      </c>
      <c r="BM277" s="144" t="s">
        <v>803</v>
      </c>
    </row>
    <row r="278" spans="2:65" s="1" customFormat="1" ht="19.5">
      <c r="B278" s="32"/>
      <c r="D278" s="146" t="s">
        <v>171</v>
      </c>
      <c r="F278" s="147" t="s">
        <v>804</v>
      </c>
      <c r="I278" s="148"/>
      <c r="L278" s="32"/>
      <c r="M278" s="149"/>
      <c r="T278" s="56"/>
      <c r="AT278" s="17" t="s">
        <v>171</v>
      </c>
      <c r="AU278" s="17" t="s">
        <v>84</v>
      </c>
    </row>
    <row r="279" spans="2:65" s="13" customFormat="1" ht="11.25">
      <c r="B279" s="156"/>
      <c r="D279" s="146" t="s">
        <v>173</v>
      </c>
      <c r="E279" s="157" t="s">
        <v>1</v>
      </c>
      <c r="F279" s="158" t="s">
        <v>742</v>
      </c>
      <c r="H279" s="159">
        <v>1</v>
      </c>
      <c r="I279" s="160"/>
      <c r="L279" s="156"/>
      <c r="M279" s="161"/>
      <c r="T279" s="162"/>
      <c r="AT279" s="157" t="s">
        <v>173</v>
      </c>
      <c r="AU279" s="157" t="s">
        <v>84</v>
      </c>
      <c r="AV279" s="13" t="s">
        <v>84</v>
      </c>
      <c r="AW279" s="13" t="s">
        <v>31</v>
      </c>
      <c r="AX279" s="13" t="s">
        <v>74</v>
      </c>
      <c r="AY279" s="157" t="s">
        <v>161</v>
      </c>
    </row>
    <row r="280" spans="2:65" s="15" customFormat="1" ht="11.25">
      <c r="B280" s="170"/>
      <c r="D280" s="146" t="s">
        <v>173</v>
      </c>
      <c r="E280" s="171" t="s">
        <v>1</v>
      </c>
      <c r="F280" s="172" t="s">
        <v>204</v>
      </c>
      <c r="H280" s="173">
        <v>1</v>
      </c>
      <c r="I280" s="174"/>
      <c r="L280" s="170"/>
      <c r="M280" s="175"/>
      <c r="T280" s="176"/>
      <c r="AT280" s="171" t="s">
        <v>173</v>
      </c>
      <c r="AU280" s="171" t="s">
        <v>84</v>
      </c>
      <c r="AV280" s="15" t="s">
        <v>169</v>
      </c>
      <c r="AW280" s="15" t="s">
        <v>31</v>
      </c>
      <c r="AX280" s="15" t="s">
        <v>82</v>
      </c>
      <c r="AY280" s="171" t="s">
        <v>161</v>
      </c>
    </row>
    <row r="281" spans="2:65" s="1" customFormat="1" ht="24.2" customHeight="1">
      <c r="B281" s="32"/>
      <c r="C281" s="133" t="s">
        <v>439</v>
      </c>
      <c r="D281" s="133" t="s">
        <v>164</v>
      </c>
      <c r="E281" s="134" t="s">
        <v>805</v>
      </c>
      <c r="F281" s="135" t="s">
        <v>806</v>
      </c>
      <c r="G281" s="136" t="s">
        <v>322</v>
      </c>
      <c r="H281" s="137">
        <v>1.9E-2</v>
      </c>
      <c r="I281" s="138"/>
      <c r="J281" s="139">
        <f>ROUND(I281*H281,2)</f>
        <v>0</v>
      </c>
      <c r="K281" s="135" t="s">
        <v>168</v>
      </c>
      <c r="L281" s="32"/>
      <c r="M281" s="140" t="s">
        <v>1</v>
      </c>
      <c r="N281" s="141" t="s">
        <v>39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263</v>
      </c>
      <c r="AT281" s="144" t="s">
        <v>164</v>
      </c>
      <c r="AU281" s="144" t="s">
        <v>84</v>
      </c>
      <c r="AY281" s="17" t="s">
        <v>161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82</v>
      </c>
      <c r="BK281" s="145">
        <f>ROUND(I281*H281,2)</f>
        <v>0</v>
      </c>
      <c r="BL281" s="17" t="s">
        <v>263</v>
      </c>
      <c r="BM281" s="144" t="s">
        <v>807</v>
      </c>
    </row>
    <row r="282" spans="2:65" s="1" customFormat="1" ht="29.25">
      <c r="B282" s="32"/>
      <c r="D282" s="146" t="s">
        <v>171</v>
      </c>
      <c r="F282" s="147" t="s">
        <v>808</v>
      </c>
      <c r="I282" s="148"/>
      <c r="L282" s="32"/>
      <c r="M282" s="149"/>
      <c r="T282" s="56"/>
      <c r="AT282" s="17" t="s">
        <v>171</v>
      </c>
      <c r="AU282" s="17" t="s">
        <v>84</v>
      </c>
    </row>
    <row r="283" spans="2:65" s="11" customFormat="1" ht="22.9" customHeight="1">
      <c r="B283" s="121"/>
      <c r="D283" s="122" t="s">
        <v>73</v>
      </c>
      <c r="E283" s="131" t="s">
        <v>351</v>
      </c>
      <c r="F283" s="131" t="s">
        <v>352</v>
      </c>
      <c r="I283" s="124"/>
      <c r="J283" s="132">
        <f>BK283</f>
        <v>0</v>
      </c>
      <c r="L283" s="121"/>
      <c r="M283" s="126"/>
      <c r="P283" s="127">
        <f>SUM(P284:P289)</f>
        <v>0</v>
      </c>
      <c r="R283" s="127">
        <f>SUM(R284:R289)</f>
        <v>8.0000000000000007E-5</v>
      </c>
      <c r="T283" s="128">
        <f>SUM(T284:T289)</f>
        <v>2.4930000000000001E-2</v>
      </c>
      <c r="AR283" s="122" t="s">
        <v>84</v>
      </c>
      <c r="AT283" s="129" t="s">
        <v>73</v>
      </c>
      <c r="AU283" s="129" t="s">
        <v>82</v>
      </c>
      <c r="AY283" s="122" t="s">
        <v>161</v>
      </c>
      <c r="BK283" s="130">
        <f>SUM(BK284:BK289)</f>
        <v>0</v>
      </c>
    </row>
    <row r="284" spans="2:65" s="1" customFormat="1" ht="24.2" customHeight="1">
      <c r="B284" s="32"/>
      <c r="C284" s="133" t="s">
        <v>447</v>
      </c>
      <c r="D284" s="133" t="s">
        <v>164</v>
      </c>
      <c r="E284" s="134" t="s">
        <v>809</v>
      </c>
      <c r="F284" s="135" t="s">
        <v>810</v>
      </c>
      <c r="G284" s="136" t="s">
        <v>314</v>
      </c>
      <c r="H284" s="137">
        <v>1</v>
      </c>
      <c r="I284" s="138"/>
      <c r="J284" s="139">
        <f>ROUND(I284*H284,2)</f>
        <v>0</v>
      </c>
      <c r="K284" s="135" t="s">
        <v>168</v>
      </c>
      <c r="L284" s="32"/>
      <c r="M284" s="140" t="s">
        <v>1</v>
      </c>
      <c r="N284" s="141" t="s">
        <v>39</v>
      </c>
      <c r="P284" s="142">
        <f>O284*H284</f>
        <v>0</v>
      </c>
      <c r="Q284" s="142">
        <v>8.0000000000000007E-5</v>
      </c>
      <c r="R284" s="142">
        <f>Q284*H284</f>
        <v>8.0000000000000007E-5</v>
      </c>
      <c r="S284" s="142">
        <v>2.4930000000000001E-2</v>
      </c>
      <c r="T284" s="143">
        <f>S284*H284</f>
        <v>2.4930000000000001E-2</v>
      </c>
      <c r="AR284" s="144" t="s">
        <v>263</v>
      </c>
      <c r="AT284" s="144" t="s">
        <v>164</v>
      </c>
      <c r="AU284" s="144" t="s">
        <v>84</v>
      </c>
      <c r="AY284" s="17" t="s">
        <v>161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82</v>
      </c>
      <c r="BK284" s="145">
        <f>ROUND(I284*H284,2)</f>
        <v>0</v>
      </c>
      <c r="BL284" s="17" t="s">
        <v>263</v>
      </c>
      <c r="BM284" s="144" t="s">
        <v>811</v>
      </c>
    </row>
    <row r="285" spans="2:65" s="1" customFormat="1" ht="19.5">
      <c r="B285" s="32"/>
      <c r="D285" s="146" t="s">
        <v>171</v>
      </c>
      <c r="F285" s="147" t="s">
        <v>812</v>
      </c>
      <c r="I285" s="148"/>
      <c r="L285" s="32"/>
      <c r="M285" s="149"/>
      <c r="T285" s="56"/>
      <c r="AT285" s="17" t="s">
        <v>171</v>
      </c>
      <c r="AU285" s="17" t="s">
        <v>84</v>
      </c>
    </row>
    <row r="286" spans="2:65" s="13" customFormat="1" ht="11.25">
      <c r="B286" s="156"/>
      <c r="D286" s="146" t="s">
        <v>173</v>
      </c>
      <c r="E286" s="157" t="s">
        <v>1</v>
      </c>
      <c r="F286" s="158" t="s">
        <v>813</v>
      </c>
      <c r="H286" s="159">
        <v>1</v>
      </c>
      <c r="I286" s="160"/>
      <c r="L286" s="156"/>
      <c r="M286" s="161"/>
      <c r="T286" s="162"/>
      <c r="AT286" s="157" t="s">
        <v>173</v>
      </c>
      <c r="AU286" s="157" t="s">
        <v>84</v>
      </c>
      <c r="AV286" s="13" t="s">
        <v>84</v>
      </c>
      <c r="AW286" s="13" t="s">
        <v>31</v>
      </c>
      <c r="AX286" s="13" t="s">
        <v>74</v>
      </c>
      <c r="AY286" s="157" t="s">
        <v>161</v>
      </c>
    </row>
    <row r="287" spans="2:65" s="15" customFormat="1" ht="11.25">
      <c r="B287" s="170"/>
      <c r="D287" s="146" t="s">
        <v>173</v>
      </c>
      <c r="E287" s="171" t="s">
        <v>1</v>
      </c>
      <c r="F287" s="172" t="s">
        <v>204</v>
      </c>
      <c r="H287" s="173">
        <v>1</v>
      </c>
      <c r="I287" s="174"/>
      <c r="L287" s="170"/>
      <c r="M287" s="175"/>
      <c r="T287" s="176"/>
      <c r="AT287" s="171" t="s">
        <v>173</v>
      </c>
      <c r="AU287" s="171" t="s">
        <v>84</v>
      </c>
      <c r="AV287" s="15" t="s">
        <v>169</v>
      </c>
      <c r="AW287" s="15" t="s">
        <v>31</v>
      </c>
      <c r="AX287" s="15" t="s">
        <v>82</v>
      </c>
      <c r="AY287" s="171" t="s">
        <v>161</v>
      </c>
    </row>
    <row r="288" spans="2:65" s="1" customFormat="1" ht="24.2" customHeight="1">
      <c r="B288" s="32"/>
      <c r="C288" s="133" t="s">
        <v>452</v>
      </c>
      <c r="D288" s="133" t="s">
        <v>164</v>
      </c>
      <c r="E288" s="134" t="s">
        <v>814</v>
      </c>
      <c r="F288" s="135" t="s">
        <v>815</v>
      </c>
      <c r="G288" s="136" t="s">
        <v>314</v>
      </c>
      <c r="H288" s="137">
        <v>1</v>
      </c>
      <c r="I288" s="138"/>
      <c r="J288" s="139">
        <f>ROUND(I288*H288,2)</f>
        <v>0</v>
      </c>
      <c r="K288" s="135" t="s">
        <v>168</v>
      </c>
      <c r="L288" s="32"/>
      <c r="M288" s="140" t="s">
        <v>1</v>
      </c>
      <c r="N288" s="141" t="s">
        <v>39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263</v>
      </c>
      <c r="AT288" s="144" t="s">
        <v>164</v>
      </c>
      <c r="AU288" s="144" t="s">
        <v>84</v>
      </c>
      <c r="AY288" s="17" t="s">
        <v>161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82</v>
      </c>
      <c r="BK288" s="145">
        <f>ROUND(I288*H288,2)</f>
        <v>0</v>
      </c>
      <c r="BL288" s="17" t="s">
        <v>263</v>
      </c>
      <c r="BM288" s="144" t="s">
        <v>816</v>
      </c>
    </row>
    <row r="289" spans="2:65" s="1" customFormat="1" ht="19.5">
      <c r="B289" s="32"/>
      <c r="D289" s="146" t="s">
        <v>171</v>
      </c>
      <c r="F289" s="147" t="s">
        <v>817</v>
      </c>
      <c r="I289" s="148"/>
      <c r="L289" s="32"/>
      <c r="M289" s="149"/>
      <c r="T289" s="56"/>
      <c r="AT289" s="17" t="s">
        <v>171</v>
      </c>
      <c r="AU289" s="17" t="s">
        <v>84</v>
      </c>
    </row>
    <row r="290" spans="2:65" s="11" customFormat="1" ht="25.9" customHeight="1">
      <c r="B290" s="121"/>
      <c r="D290" s="122" t="s">
        <v>73</v>
      </c>
      <c r="E290" s="123" t="s">
        <v>818</v>
      </c>
      <c r="F290" s="123" t="s">
        <v>819</v>
      </c>
      <c r="I290" s="124"/>
      <c r="J290" s="125">
        <f>BK290</f>
        <v>0</v>
      </c>
      <c r="L290" s="121"/>
      <c r="M290" s="126"/>
      <c r="P290" s="127">
        <f>SUM(P291:P304)</f>
        <v>0</v>
      </c>
      <c r="R290" s="127">
        <f>SUM(R291:R304)</f>
        <v>0</v>
      </c>
      <c r="T290" s="128">
        <f>SUM(T291:T304)</f>
        <v>0</v>
      </c>
      <c r="AR290" s="122" t="s">
        <v>169</v>
      </c>
      <c r="AT290" s="129" t="s">
        <v>73</v>
      </c>
      <c r="AU290" s="129" t="s">
        <v>74</v>
      </c>
      <c r="AY290" s="122" t="s">
        <v>161</v>
      </c>
      <c r="BK290" s="130">
        <f>SUM(BK291:BK304)</f>
        <v>0</v>
      </c>
    </row>
    <row r="291" spans="2:65" s="1" customFormat="1" ht="21.75" customHeight="1">
      <c r="B291" s="32"/>
      <c r="C291" s="133" t="s">
        <v>458</v>
      </c>
      <c r="D291" s="133" t="s">
        <v>164</v>
      </c>
      <c r="E291" s="134" t="s">
        <v>820</v>
      </c>
      <c r="F291" s="135" t="s">
        <v>821</v>
      </c>
      <c r="G291" s="136" t="s">
        <v>822</v>
      </c>
      <c r="H291" s="137">
        <v>20</v>
      </c>
      <c r="I291" s="138"/>
      <c r="J291" s="139">
        <f>ROUND(I291*H291,2)</f>
        <v>0</v>
      </c>
      <c r="K291" s="135" t="s">
        <v>168</v>
      </c>
      <c r="L291" s="32"/>
      <c r="M291" s="140" t="s">
        <v>1</v>
      </c>
      <c r="N291" s="141" t="s">
        <v>39</v>
      </c>
      <c r="P291" s="142">
        <f>O291*H291</f>
        <v>0</v>
      </c>
      <c r="Q291" s="142">
        <v>0</v>
      </c>
      <c r="R291" s="142">
        <f>Q291*H291</f>
        <v>0</v>
      </c>
      <c r="S291" s="142">
        <v>0</v>
      </c>
      <c r="T291" s="143">
        <f>S291*H291</f>
        <v>0</v>
      </c>
      <c r="AR291" s="144" t="s">
        <v>823</v>
      </c>
      <c r="AT291" s="144" t="s">
        <v>164</v>
      </c>
      <c r="AU291" s="144" t="s">
        <v>82</v>
      </c>
      <c r="AY291" s="17" t="s">
        <v>161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82</v>
      </c>
      <c r="BK291" s="145">
        <f>ROUND(I291*H291,2)</f>
        <v>0</v>
      </c>
      <c r="BL291" s="17" t="s">
        <v>823</v>
      </c>
      <c r="BM291" s="144" t="s">
        <v>824</v>
      </c>
    </row>
    <row r="292" spans="2:65" s="1" customFormat="1" ht="19.5">
      <c r="B292" s="32"/>
      <c r="D292" s="146" t="s">
        <v>171</v>
      </c>
      <c r="F292" s="147" t="s">
        <v>825</v>
      </c>
      <c r="I292" s="148"/>
      <c r="L292" s="32"/>
      <c r="M292" s="149"/>
      <c r="T292" s="56"/>
      <c r="AT292" s="17" t="s">
        <v>171</v>
      </c>
      <c r="AU292" s="17" t="s">
        <v>82</v>
      </c>
    </row>
    <row r="293" spans="2:65" s="13" customFormat="1" ht="33.75">
      <c r="B293" s="156"/>
      <c r="D293" s="146" t="s">
        <v>173</v>
      </c>
      <c r="E293" s="157" t="s">
        <v>1</v>
      </c>
      <c r="F293" s="158" t="s">
        <v>826</v>
      </c>
      <c r="H293" s="159">
        <v>20</v>
      </c>
      <c r="I293" s="160"/>
      <c r="L293" s="156"/>
      <c r="M293" s="161"/>
      <c r="T293" s="162"/>
      <c r="AT293" s="157" t="s">
        <v>173</v>
      </c>
      <c r="AU293" s="157" t="s">
        <v>82</v>
      </c>
      <c r="AV293" s="13" t="s">
        <v>84</v>
      </c>
      <c r="AW293" s="13" t="s">
        <v>31</v>
      </c>
      <c r="AX293" s="13" t="s">
        <v>74</v>
      </c>
      <c r="AY293" s="157" t="s">
        <v>161</v>
      </c>
    </row>
    <row r="294" spans="2:65" s="15" customFormat="1" ht="11.25">
      <c r="B294" s="170"/>
      <c r="D294" s="146" t="s">
        <v>173</v>
      </c>
      <c r="E294" s="171" t="s">
        <v>1</v>
      </c>
      <c r="F294" s="172" t="s">
        <v>204</v>
      </c>
      <c r="H294" s="173">
        <v>20</v>
      </c>
      <c r="I294" s="174"/>
      <c r="L294" s="170"/>
      <c r="M294" s="175"/>
      <c r="T294" s="176"/>
      <c r="AT294" s="171" t="s">
        <v>173</v>
      </c>
      <c r="AU294" s="171" t="s">
        <v>82</v>
      </c>
      <c r="AV294" s="15" t="s">
        <v>169</v>
      </c>
      <c r="AW294" s="15" t="s">
        <v>31</v>
      </c>
      <c r="AX294" s="15" t="s">
        <v>82</v>
      </c>
      <c r="AY294" s="171" t="s">
        <v>161</v>
      </c>
    </row>
    <row r="295" spans="2:65" s="1" customFormat="1" ht="16.5" customHeight="1">
      <c r="B295" s="32"/>
      <c r="C295" s="133" t="s">
        <v>463</v>
      </c>
      <c r="D295" s="133" t="s">
        <v>164</v>
      </c>
      <c r="E295" s="134" t="s">
        <v>827</v>
      </c>
      <c r="F295" s="135" t="s">
        <v>828</v>
      </c>
      <c r="G295" s="136" t="s">
        <v>822</v>
      </c>
      <c r="H295" s="137">
        <v>20</v>
      </c>
      <c r="I295" s="138"/>
      <c r="J295" s="139">
        <f>ROUND(I295*H295,2)</f>
        <v>0</v>
      </c>
      <c r="K295" s="135" t="s">
        <v>168</v>
      </c>
      <c r="L295" s="32"/>
      <c r="M295" s="140" t="s">
        <v>1</v>
      </c>
      <c r="N295" s="141" t="s">
        <v>39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823</v>
      </c>
      <c r="AT295" s="144" t="s">
        <v>164</v>
      </c>
      <c r="AU295" s="144" t="s">
        <v>82</v>
      </c>
      <c r="AY295" s="17" t="s">
        <v>161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82</v>
      </c>
      <c r="BK295" s="145">
        <f>ROUND(I295*H295,2)</f>
        <v>0</v>
      </c>
      <c r="BL295" s="17" t="s">
        <v>823</v>
      </c>
      <c r="BM295" s="144" t="s">
        <v>829</v>
      </c>
    </row>
    <row r="296" spans="2:65" s="1" customFormat="1" ht="19.5">
      <c r="B296" s="32"/>
      <c r="D296" s="146" t="s">
        <v>171</v>
      </c>
      <c r="F296" s="147" t="s">
        <v>830</v>
      </c>
      <c r="I296" s="148"/>
      <c r="L296" s="32"/>
      <c r="M296" s="149"/>
      <c r="T296" s="56"/>
      <c r="AT296" s="17" t="s">
        <v>171</v>
      </c>
      <c r="AU296" s="17" t="s">
        <v>82</v>
      </c>
    </row>
    <row r="297" spans="2:65" s="13" customFormat="1" ht="22.5">
      <c r="B297" s="156"/>
      <c r="D297" s="146" t="s">
        <v>173</v>
      </c>
      <c r="E297" s="157" t="s">
        <v>1</v>
      </c>
      <c r="F297" s="158" t="s">
        <v>831</v>
      </c>
      <c r="H297" s="159">
        <v>20</v>
      </c>
      <c r="I297" s="160"/>
      <c r="L297" s="156"/>
      <c r="M297" s="161"/>
      <c r="T297" s="162"/>
      <c r="AT297" s="157" t="s">
        <v>173</v>
      </c>
      <c r="AU297" s="157" t="s">
        <v>82</v>
      </c>
      <c r="AV297" s="13" t="s">
        <v>84</v>
      </c>
      <c r="AW297" s="13" t="s">
        <v>31</v>
      </c>
      <c r="AX297" s="13" t="s">
        <v>74</v>
      </c>
      <c r="AY297" s="157" t="s">
        <v>161</v>
      </c>
    </row>
    <row r="298" spans="2:65" s="15" customFormat="1" ht="11.25">
      <c r="B298" s="170"/>
      <c r="D298" s="146" t="s">
        <v>173</v>
      </c>
      <c r="E298" s="171" t="s">
        <v>1</v>
      </c>
      <c r="F298" s="172" t="s">
        <v>204</v>
      </c>
      <c r="H298" s="173">
        <v>20</v>
      </c>
      <c r="I298" s="174"/>
      <c r="L298" s="170"/>
      <c r="M298" s="175"/>
      <c r="T298" s="176"/>
      <c r="AT298" s="171" t="s">
        <v>173</v>
      </c>
      <c r="AU298" s="171" t="s">
        <v>82</v>
      </c>
      <c r="AV298" s="15" t="s">
        <v>169</v>
      </c>
      <c r="AW298" s="15" t="s">
        <v>31</v>
      </c>
      <c r="AX298" s="15" t="s">
        <v>82</v>
      </c>
      <c r="AY298" s="171" t="s">
        <v>161</v>
      </c>
    </row>
    <row r="299" spans="2:65" s="1" customFormat="1" ht="16.5" customHeight="1">
      <c r="B299" s="32"/>
      <c r="C299" s="133" t="s">
        <v>468</v>
      </c>
      <c r="D299" s="133" t="s">
        <v>164</v>
      </c>
      <c r="E299" s="134" t="s">
        <v>832</v>
      </c>
      <c r="F299" s="135" t="s">
        <v>833</v>
      </c>
      <c r="G299" s="136" t="s">
        <v>822</v>
      </c>
      <c r="H299" s="137">
        <v>30</v>
      </c>
      <c r="I299" s="138"/>
      <c r="J299" s="139">
        <f>ROUND(I299*H299,2)</f>
        <v>0</v>
      </c>
      <c r="K299" s="135" t="s">
        <v>168</v>
      </c>
      <c r="L299" s="32"/>
      <c r="M299" s="140" t="s">
        <v>1</v>
      </c>
      <c r="N299" s="141" t="s">
        <v>39</v>
      </c>
      <c r="P299" s="142">
        <f>O299*H299</f>
        <v>0</v>
      </c>
      <c r="Q299" s="142">
        <v>0</v>
      </c>
      <c r="R299" s="142">
        <f>Q299*H299</f>
        <v>0</v>
      </c>
      <c r="S299" s="142">
        <v>0</v>
      </c>
      <c r="T299" s="143">
        <f>S299*H299</f>
        <v>0</v>
      </c>
      <c r="AR299" s="144" t="s">
        <v>823</v>
      </c>
      <c r="AT299" s="144" t="s">
        <v>164</v>
      </c>
      <c r="AU299" s="144" t="s">
        <v>82</v>
      </c>
      <c r="AY299" s="17" t="s">
        <v>161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82</v>
      </c>
      <c r="BK299" s="145">
        <f>ROUND(I299*H299,2)</f>
        <v>0</v>
      </c>
      <c r="BL299" s="17" t="s">
        <v>823</v>
      </c>
      <c r="BM299" s="144" t="s">
        <v>834</v>
      </c>
    </row>
    <row r="300" spans="2:65" s="1" customFormat="1" ht="19.5">
      <c r="B300" s="32"/>
      <c r="D300" s="146" t="s">
        <v>171</v>
      </c>
      <c r="F300" s="147" t="s">
        <v>835</v>
      </c>
      <c r="I300" s="148"/>
      <c r="L300" s="32"/>
      <c r="M300" s="149"/>
      <c r="T300" s="56"/>
      <c r="AT300" s="17" t="s">
        <v>171</v>
      </c>
      <c r="AU300" s="17" t="s">
        <v>82</v>
      </c>
    </row>
    <row r="301" spans="2:65" s="13" customFormat="1" ht="22.5">
      <c r="B301" s="156"/>
      <c r="D301" s="146" t="s">
        <v>173</v>
      </c>
      <c r="E301" s="157" t="s">
        <v>1</v>
      </c>
      <c r="F301" s="158" t="s">
        <v>836</v>
      </c>
      <c r="H301" s="159">
        <v>10</v>
      </c>
      <c r="I301" s="160"/>
      <c r="L301" s="156"/>
      <c r="M301" s="161"/>
      <c r="T301" s="162"/>
      <c r="AT301" s="157" t="s">
        <v>173</v>
      </c>
      <c r="AU301" s="157" t="s">
        <v>82</v>
      </c>
      <c r="AV301" s="13" t="s">
        <v>84</v>
      </c>
      <c r="AW301" s="13" t="s">
        <v>31</v>
      </c>
      <c r="AX301" s="13" t="s">
        <v>74</v>
      </c>
      <c r="AY301" s="157" t="s">
        <v>161</v>
      </c>
    </row>
    <row r="302" spans="2:65" s="13" customFormat="1" ht="11.25">
      <c r="B302" s="156"/>
      <c r="D302" s="146" t="s">
        <v>173</v>
      </c>
      <c r="E302" s="157" t="s">
        <v>1</v>
      </c>
      <c r="F302" s="158" t="s">
        <v>837</v>
      </c>
      <c r="H302" s="159">
        <v>10</v>
      </c>
      <c r="I302" s="160"/>
      <c r="L302" s="156"/>
      <c r="M302" s="161"/>
      <c r="T302" s="162"/>
      <c r="AT302" s="157" t="s">
        <v>173</v>
      </c>
      <c r="AU302" s="157" t="s">
        <v>82</v>
      </c>
      <c r="AV302" s="13" t="s">
        <v>84</v>
      </c>
      <c r="AW302" s="13" t="s">
        <v>31</v>
      </c>
      <c r="AX302" s="13" t="s">
        <v>74</v>
      </c>
      <c r="AY302" s="157" t="s">
        <v>161</v>
      </c>
    </row>
    <row r="303" spans="2:65" s="13" customFormat="1" ht="11.25">
      <c r="B303" s="156"/>
      <c r="D303" s="146" t="s">
        <v>173</v>
      </c>
      <c r="E303" s="157" t="s">
        <v>1</v>
      </c>
      <c r="F303" s="158" t="s">
        <v>838</v>
      </c>
      <c r="H303" s="159">
        <v>10</v>
      </c>
      <c r="I303" s="160"/>
      <c r="L303" s="156"/>
      <c r="M303" s="161"/>
      <c r="T303" s="162"/>
      <c r="AT303" s="157" t="s">
        <v>173</v>
      </c>
      <c r="AU303" s="157" t="s">
        <v>82</v>
      </c>
      <c r="AV303" s="13" t="s">
        <v>84</v>
      </c>
      <c r="AW303" s="13" t="s">
        <v>31</v>
      </c>
      <c r="AX303" s="13" t="s">
        <v>74</v>
      </c>
      <c r="AY303" s="157" t="s">
        <v>161</v>
      </c>
    </row>
    <row r="304" spans="2:65" s="15" customFormat="1" ht="11.25">
      <c r="B304" s="170"/>
      <c r="D304" s="146" t="s">
        <v>173</v>
      </c>
      <c r="E304" s="171" t="s">
        <v>1</v>
      </c>
      <c r="F304" s="172" t="s">
        <v>204</v>
      </c>
      <c r="H304" s="173">
        <v>30</v>
      </c>
      <c r="I304" s="174"/>
      <c r="L304" s="170"/>
      <c r="M304" s="188"/>
      <c r="N304" s="189"/>
      <c r="O304" s="189"/>
      <c r="P304" s="189"/>
      <c r="Q304" s="189"/>
      <c r="R304" s="189"/>
      <c r="S304" s="189"/>
      <c r="T304" s="190"/>
      <c r="AT304" s="171" t="s">
        <v>173</v>
      </c>
      <c r="AU304" s="171" t="s">
        <v>82</v>
      </c>
      <c r="AV304" s="15" t="s">
        <v>169</v>
      </c>
      <c r="AW304" s="15" t="s">
        <v>31</v>
      </c>
      <c r="AX304" s="15" t="s">
        <v>82</v>
      </c>
      <c r="AY304" s="171" t="s">
        <v>161</v>
      </c>
    </row>
    <row r="305" spans="2:12" s="1" customFormat="1" ht="6.95" customHeight="1">
      <c r="B305" s="44"/>
      <c r="C305" s="45"/>
      <c r="D305" s="45"/>
      <c r="E305" s="45"/>
      <c r="F305" s="45"/>
      <c r="G305" s="45"/>
      <c r="H305" s="45"/>
      <c r="I305" s="45"/>
      <c r="J305" s="45"/>
      <c r="K305" s="45"/>
      <c r="L305" s="32"/>
    </row>
  </sheetData>
  <sheetProtection algorithmName="SHA-512" hashValue="53J4CwUOy6iyCAPwBRvvmYLRKfw8mHpbtcJ7/xn5vNPYUvco8/RTmt++WKOsMezEYx9RMr26KaS8avFaxXLnoA==" saltValue="I8bVvgqAKWaelu30xIv8/Q==" spinCount="100000" sheet="1" objects="1" scenarios="1" formatColumns="0" formatRows="0" autoFilter="0"/>
  <autoFilter ref="C122:K304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25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104</v>
      </c>
      <c r="L4" s="20"/>
      <c r="M4" s="89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MODERNIZACE UČEBEN PŘÍRODOVĚDNÝCH UČEBEN PŘEDMĚTŮ</v>
      </c>
      <c r="F7" s="242"/>
      <c r="G7" s="242"/>
      <c r="H7" s="242"/>
      <c r="L7" s="20"/>
    </row>
    <row r="8" spans="2:46" s="1" customFormat="1" ht="12" customHeight="1">
      <c r="B8" s="32"/>
      <c r="D8" s="27" t="s">
        <v>113</v>
      </c>
      <c r="L8" s="32"/>
    </row>
    <row r="9" spans="2:46" s="1" customFormat="1" ht="16.5" customHeight="1">
      <c r="B9" s="32"/>
      <c r="E9" s="203" t="s">
        <v>839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12. 6. 2023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0"/>
      <c r="E27" s="230" t="s">
        <v>1</v>
      </c>
      <c r="F27" s="230"/>
      <c r="G27" s="230"/>
      <c r="H27" s="230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34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2">
        <f>ROUND((SUM(BE119:BE254)),  2)</f>
        <v>0</v>
      </c>
      <c r="I33" s="93">
        <v>0.21</v>
      </c>
      <c r="J33" s="92">
        <f>ROUND(((SUM(BE119:BE254))*I33),  2)</f>
        <v>0</v>
      </c>
      <c r="L33" s="32"/>
    </row>
    <row r="34" spans="2:12" s="1" customFormat="1" ht="14.45" customHeight="1">
      <c r="B34" s="32"/>
      <c r="E34" s="27" t="s">
        <v>40</v>
      </c>
      <c r="F34" s="92">
        <f>ROUND((SUM(BF119:BF254)),  2)</f>
        <v>0</v>
      </c>
      <c r="I34" s="93">
        <v>0.15</v>
      </c>
      <c r="J34" s="92">
        <f>ROUND(((SUM(BF119:BF254))*I34),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2">
        <f>ROUND((SUM(BG119:BG254)),  2)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2">
        <f>ROUND((SUM(BH119:BH254)),  2)</f>
        <v>0</v>
      </c>
      <c r="I36" s="93">
        <v>0.15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2">
        <f>ROUND((SUM(BI119:BI254)),  2)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44</v>
      </c>
      <c r="E39" s="57"/>
      <c r="F39" s="57"/>
      <c r="G39" s="96" t="s">
        <v>45</v>
      </c>
      <c r="H39" s="97" t="s">
        <v>46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MODERNIZACE UČEBEN PŘÍRODOVĚDNÝCH UČEBEN PŘEDMĚTŮ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113</v>
      </c>
      <c r="L86" s="32"/>
    </row>
    <row r="87" spans="2:47" s="1" customFormat="1" ht="16.5" customHeight="1">
      <c r="B87" s="32"/>
      <c r="E87" s="203" t="str">
        <f>E9</f>
        <v>D.1.3 - Elektroinstalace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Gymnázium Jiřího z Poděbrad</v>
      </c>
      <c r="I89" s="27" t="s">
        <v>22</v>
      </c>
      <c r="J89" s="52" t="str">
        <f>IF(J12="","",J12)</f>
        <v>12. 6. 2023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127</v>
      </c>
      <c r="D94" s="94"/>
      <c r="E94" s="94"/>
      <c r="F94" s="94"/>
      <c r="G94" s="94"/>
      <c r="H94" s="94"/>
      <c r="I94" s="94"/>
      <c r="J94" s="103" t="s">
        <v>128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129</v>
      </c>
      <c r="J96" s="66">
        <f>J119</f>
        <v>0</v>
      </c>
      <c r="L96" s="32"/>
      <c r="AU96" s="17" t="s">
        <v>130</v>
      </c>
    </row>
    <row r="97" spans="2:12" s="8" customFormat="1" ht="24.95" customHeight="1">
      <c r="B97" s="105"/>
      <c r="D97" s="106" t="s">
        <v>840</v>
      </c>
      <c r="E97" s="107"/>
      <c r="F97" s="107"/>
      <c r="G97" s="107"/>
      <c r="H97" s="107"/>
      <c r="I97" s="107"/>
      <c r="J97" s="108">
        <f>J120</f>
        <v>0</v>
      </c>
      <c r="L97" s="105"/>
    </row>
    <row r="98" spans="2:12" s="8" customFormat="1" ht="24.95" customHeight="1">
      <c r="B98" s="105"/>
      <c r="D98" s="106" t="s">
        <v>841</v>
      </c>
      <c r="E98" s="107"/>
      <c r="F98" s="107"/>
      <c r="G98" s="107"/>
      <c r="H98" s="107"/>
      <c r="I98" s="107"/>
      <c r="J98" s="108">
        <f>J173</f>
        <v>0</v>
      </c>
      <c r="L98" s="105"/>
    </row>
    <row r="99" spans="2:12" s="8" customFormat="1" ht="24.95" customHeight="1">
      <c r="B99" s="105"/>
      <c r="D99" s="106" t="s">
        <v>842</v>
      </c>
      <c r="E99" s="107"/>
      <c r="F99" s="107"/>
      <c r="G99" s="107"/>
      <c r="H99" s="107"/>
      <c r="I99" s="107"/>
      <c r="J99" s="108">
        <f>J239</f>
        <v>0</v>
      </c>
      <c r="L99" s="105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146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26.25" customHeight="1">
      <c r="B109" s="32"/>
      <c r="E109" s="241" t="str">
        <f>E7</f>
        <v>MODERNIZACE UČEBEN PŘÍRODOVĚDNÝCH UČEBEN PŘEDMĚTŮ</v>
      </c>
      <c r="F109" s="242"/>
      <c r="G109" s="242"/>
      <c r="H109" s="242"/>
      <c r="L109" s="32"/>
    </row>
    <row r="110" spans="2:12" s="1" customFormat="1" ht="12" customHeight="1">
      <c r="B110" s="32"/>
      <c r="C110" s="27" t="s">
        <v>113</v>
      </c>
      <c r="L110" s="32"/>
    </row>
    <row r="111" spans="2:12" s="1" customFormat="1" ht="16.5" customHeight="1">
      <c r="B111" s="32"/>
      <c r="E111" s="203" t="str">
        <f>E9</f>
        <v>D.1.3 - Elektroinstalace</v>
      </c>
      <c r="F111" s="243"/>
      <c r="G111" s="243"/>
      <c r="H111" s="243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Gymnázium Jiřího z Poděbrad</v>
      </c>
      <c r="I113" s="27" t="s">
        <v>22</v>
      </c>
      <c r="J113" s="52" t="str">
        <f>IF(J12="","",J12)</f>
        <v>12. 6. 2023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 xml:space="preserve"> </v>
      </c>
      <c r="I115" s="27" t="s">
        <v>30</v>
      </c>
      <c r="J115" s="30" t="str">
        <f>E21</f>
        <v xml:space="preserve"> </v>
      </c>
      <c r="L115" s="32"/>
    </row>
    <row r="116" spans="2:65" s="1" customFormat="1" ht="15.2" customHeight="1">
      <c r="B116" s="32"/>
      <c r="C116" s="27" t="s">
        <v>28</v>
      </c>
      <c r="F116" s="25" t="str">
        <f>IF(E18="","",E18)</f>
        <v>Vyplň údaj</v>
      </c>
      <c r="I116" s="27" t="s">
        <v>32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3"/>
      <c r="C118" s="114" t="s">
        <v>147</v>
      </c>
      <c r="D118" s="115" t="s">
        <v>59</v>
      </c>
      <c r="E118" s="115" t="s">
        <v>55</v>
      </c>
      <c r="F118" s="115" t="s">
        <v>56</v>
      </c>
      <c r="G118" s="115" t="s">
        <v>148</v>
      </c>
      <c r="H118" s="115" t="s">
        <v>149</v>
      </c>
      <c r="I118" s="115" t="s">
        <v>150</v>
      </c>
      <c r="J118" s="115" t="s">
        <v>128</v>
      </c>
      <c r="K118" s="116" t="s">
        <v>151</v>
      </c>
      <c r="L118" s="113"/>
      <c r="M118" s="59" t="s">
        <v>1</v>
      </c>
      <c r="N118" s="60" t="s">
        <v>38</v>
      </c>
      <c r="O118" s="60" t="s">
        <v>152</v>
      </c>
      <c r="P118" s="60" t="s">
        <v>153</v>
      </c>
      <c r="Q118" s="60" t="s">
        <v>154</v>
      </c>
      <c r="R118" s="60" t="s">
        <v>155</v>
      </c>
      <c r="S118" s="60" t="s">
        <v>156</v>
      </c>
      <c r="T118" s="61" t="s">
        <v>157</v>
      </c>
    </row>
    <row r="119" spans="2:65" s="1" customFormat="1" ht="22.9" customHeight="1">
      <c r="B119" s="32"/>
      <c r="C119" s="64" t="s">
        <v>158</v>
      </c>
      <c r="J119" s="117">
        <f>BK119</f>
        <v>0</v>
      </c>
      <c r="L119" s="32"/>
      <c r="M119" s="62"/>
      <c r="N119" s="53"/>
      <c r="O119" s="53"/>
      <c r="P119" s="118">
        <f>P120+P173+P239</f>
        <v>0</v>
      </c>
      <c r="Q119" s="53"/>
      <c r="R119" s="118">
        <f>R120+R173+R239</f>
        <v>0</v>
      </c>
      <c r="S119" s="53"/>
      <c r="T119" s="119">
        <f>T120+T173+T239</f>
        <v>0</v>
      </c>
      <c r="AT119" s="17" t="s">
        <v>73</v>
      </c>
      <c r="AU119" s="17" t="s">
        <v>130</v>
      </c>
      <c r="BK119" s="120">
        <f>BK120+BK173+BK239</f>
        <v>0</v>
      </c>
    </row>
    <row r="120" spans="2:65" s="11" customFormat="1" ht="25.9" customHeight="1">
      <c r="B120" s="121"/>
      <c r="D120" s="122" t="s">
        <v>73</v>
      </c>
      <c r="E120" s="123" t="s">
        <v>843</v>
      </c>
      <c r="F120" s="123" t="s">
        <v>844</v>
      </c>
      <c r="I120" s="124"/>
      <c r="J120" s="125">
        <f>BK120</f>
        <v>0</v>
      </c>
      <c r="L120" s="121"/>
      <c r="M120" s="126"/>
      <c r="P120" s="127">
        <f>SUM(P121:P172)</f>
        <v>0</v>
      </c>
      <c r="R120" s="127">
        <f>SUM(R121:R172)</f>
        <v>0</v>
      </c>
      <c r="T120" s="128">
        <f>SUM(T121:T172)</f>
        <v>0</v>
      </c>
      <c r="AR120" s="122" t="s">
        <v>82</v>
      </c>
      <c r="AT120" s="129" t="s">
        <v>73</v>
      </c>
      <c r="AU120" s="129" t="s">
        <v>74</v>
      </c>
      <c r="AY120" s="122" t="s">
        <v>161</v>
      </c>
      <c r="BK120" s="130">
        <f>SUM(BK121:BK172)</f>
        <v>0</v>
      </c>
    </row>
    <row r="121" spans="2:65" s="1" customFormat="1" ht="16.5" customHeight="1">
      <c r="B121" s="32"/>
      <c r="C121" s="133" t="s">
        <v>82</v>
      </c>
      <c r="D121" s="133" t="s">
        <v>164</v>
      </c>
      <c r="E121" s="134" t="s">
        <v>845</v>
      </c>
      <c r="F121" s="135" t="s">
        <v>846</v>
      </c>
      <c r="G121" s="136" t="s">
        <v>847</v>
      </c>
      <c r="H121" s="137">
        <v>1</v>
      </c>
      <c r="I121" s="138"/>
      <c r="J121" s="139">
        <f>ROUND(I121*H121,2)</f>
        <v>0</v>
      </c>
      <c r="K121" s="135" t="s">
        <v>1</v>
      </c>
      <c r="L121" s="32"/>
      <c r="M121" s="140" t="s">
        <v>1</v>
      </c>
      <c r="N121" s="141" t="s">
        <v>39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169</v>
      </c>
      <c r="AT121" s="144" t="s">
        <v>164</v>
      </c>
      <c r="AU121" s="144" t="s">
        <v>82</v>
      </c>
      <c r="AY121" s="17" t="s">
        <v>161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7" t="s">
        <v>82</v>
      </c>
      <c r="BK121" s="145">
        <f>ROUND(I121*H121,2)</f>
        <v>0</v>
      </c>
      <c r="BL121" s="17" t="s">
        <v>169</v>
      </c>
      <c r="BM121" s="144" t="s">
        <v>84</v>
      </c>
    </row>
    <row r="122" spans="2:65" s="1" customFormat="1" ht="11.25">
      <c r="B122" s="32"/>
      <c r="D122" s="146" t="s">
        <v>171</v>
      </c>
      <c r="F122" s="147" t="s">
        <v>846</v>
      </c>
      <c r="I122" s="148"/>
      <c r="L122" s="32"/>
      <c r="M122" s="149"/>
      <c r="T122" s="56"/>
      <c r="AT122" s="17" t="s">
        <v>171</v>
      </c>
      <c r="AU122" s="17" t="s">
        <v>82</v>
      </c>
    </row>
    <row r="123" spans="2:65" s="1" customFormat="1" ht="16.5" customHeight="1">
      <c r="B123" s="32"/>
      <c r="C123" s="133" t="s">
        <v>84</v>
      </c>
      <c r="D123" s="133" t="s">
        <v>164</v>
      </c>
      <c r="E123" s="134" t="s">
        <v>848</v>
      </c>
      <c r="F123" s="135" t="s">
        <v>849</v>
      </c>
      <c r="G123" s="136" t="s">
        <v>847</v>
      </c>
      <c r="H123" s="137">
        <v>1</v>
      </c>
      <c r="I123" s="138"/>
      <c r="J123" s="139">
        <f>ROUND(I123*H123,2)</f>
        <v>0</v>
      </c>
      <c r="K123" s="135" t="s">
        <v>1</v>
      </c>
      <c r="L123" s="32"/>
      <c r="M123" s="140" t="s">
        <v>1</v>
      </c>
      <c r="N123" s="141" t="s">
        <v>39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169</v>
      </c>
      <c r="AT123" s="144" t="s">
        <v>164</v>
      </c>
      <c r="AU123" s="144" t="s">
        <v>82</v>
      </c>
      <c r="AY123" s="17" t="s">
        <v>161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82</v>
      </c>
      <c r="BK123" s="145">
        <f>ROUND(I123*H123,2)</f>
        <v>0</v>
      </c>
      <c r="BL123" s="17" t="s">
        <v>169</v>
      </c>
      <c r="BM123" s="144" t="s">
        <v>169</v>
      </c>
    </row>
    <row r="124" spans="2:65" s="1" customFormat="1" ht="11.25">
      <c r="B124" s="32"/>
      <c r="D124" s="146" t="s">
        <v>171</v>
      </c>
      <c r="F124" s="147" t="s">
        <v>849</v>
      </c>
      <c r="I124" s="148"/>
      <c r="L124" s="32"/>
      <c r="M124" s="149"/>
      <c r="T124" s="56"/>
      <c r="AT124" s="17" t="s">
        <v>171</v>
      </c>
      <c r="AU124" s="17" t="s">
        <v>82</v>
      </c>
    </row>
    <row r="125" spans="2:65" s="1" customFormat="1" ht="16.5" customHeight="1">
      <c r="B125" s="32"/>
      <c r="C125" s="133" t="s">
        <v>162</v>
      </c>
      <c r="D125" s="133" t="s">
        <v>164</v>
      </c>
      <c r="E125" s="134" t="s">
        <v>850</v>
      </c>
      <c r="F125" s="135" t="s">
        <v>851</v>
      </c>
      <c r="G125" s="136" t="s">
        <v>847</v>
      </c>
      <c r="H125" s="137">
        <v>1</v>
      </c>
      <c r="I125" s="138"/>
      <c r="J125" s="139">
        <f>ROUND(I125*H125,2)</f>
        <v>0</v>
      </c>
      <c r="K125" s="135" t="s">
        <v>1</v>
      </c>
      <c r="L125" s="32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169</v>
      </c>
      <c r="AT125" s="144" t="s">
        <v>164</v>
      </c>
      <c r="AU125" s="144" t="s">
        <v>82</v>
      </c>
      <c r="AY125" s="17" t="s">
        <v>161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82</v>
      </c>
      <c r="BK125" s="145">
        <f>ROUND(I125*H125,2)</f>
        <v>0</v>
      </c>
      <c r="BL125" s="17" t="s">
        <v>169</v>
      </c>
      <c r="BM125" s="144" t="s">
        <v>187</v>
      </c>
    </row>
    <row r="126" spans="2:65" s="1" customFormat="1" ht="11.25">
      <c r="B126" s="32"/>
      <c r="D126" s="146" t="s">
        <v>171</v>
      </c>
      <c r="F126" s="147" t="s">
        <v>851</v>
      </c>
      <c r="I126" s="148"/>
      <c r="L126" s="32"/>
      <c r="M126" s="149"/>
      <c r="T126" s="56"/>
      <c r="AT126" s="17" t="s">
        <v>171</v>
      </c>
      <c r="AU126" s="17" t="s">
        <v>82</v>
      </c>
    </row>
    <row r="127" spans="2:65" s="1" customFormat="1" ht="16.5" customHeight="1">
      <c r="B127" s="32"/>
      <c r="C127" s="133" t="s">
        <v>169</v>
      </c>
      <c r="D127" s="133" t="s">
        <v>164</v>
      </c>
      <c r="E127" s="134" t="s">
        <v>852</v>
      </c>
      <c r="F127" s="135" t="s">
        <v>853</v>
      </c>
      <c r="G127" s="136" t="s">
        <v>847</v>
      </c>
      <c r="H127" s="137">
        <v>1</v>
      </c>
      <c r="I127" s="138"/>
      <c r="J127" s="139">
        <f>ROUND(I127*H127,2)</f>
        <v>0</v>
      </c>
      <c r="K127" s="135" t="s">
        <v>1</v>
      </c>
      <c r="L127" s="32"/>
      <c r="M127" s="140" t="s">
        <v>1</v>
      </c>
      <c r="N127" s="141" t="s">
        <v>39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169</v>
      </c>
      <c r="AT127" s="144" t="s">
        <v>164</v>
      </c>
      <c r="AU127" s="144" t="s">
        <v>82</v>
      </c>
      <c r="AY127" s="17" t="s">
        <v>161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82</v>
      </c>
      <c r="BK127" s="145">
        <f>ROUND(I127*H127,2)</f>
        <v>0</v>
      </c>
      <c r="BL127" s="17" t="s">
        <v>169</v>
      </c>
      <c r="BM127" s="144" t="s">
        <v>215</v>
      </c>
    </row>
    <row r="128" spans="2:65" s="1" customFormat="1" ht="11.25">
      <c r="B128" s="32"/>
      <c r="D128" s="146" t="s">
        <v>171</v>
      </c>
      <c r="F128" s="147" t="s">
        <v>853</v>
      </c>
      <c r="I128" s="148"/>
      <c r="L128" s="32"/>
      <c r="M128" s="149"/>
      <c r="T128" s="56"/>
      <c r="AT128" s="17" t="s">
        <v>171</v>
      </c>
      <c r="AU128" s="17" t="s">
        <v>82</v>
      </c>
    </row>
    <row r="129" spans="2:65" s="1" customFormat="1" ht="16.5" customHeight="1">
      <c r="B129" s="32"/>
      <c r="C129" s="133" t="s">
        <v>193</v>
      </c>
      <c r="D129" s="133" t="s">
        <v>164</v>
      </c>
      <c r="E129" s="134" t="s">
        <v>854</v>
      </c>
      <c r="F129" s="135" t="s">
        <v>855</v>
      </c>
      <c r="G129" s="136" t="s">
        <v>847</v>
      </c>
      <c r="H129" s="137">
        <v>6</v>
      </c>
      <c r="I129" s="138"/>
      <c r="J129" s="139">
        <f>ROUND(I129*H129,2)</f>
        <v>0</v>
      </c>
      <c r="K129" s="135" t="s">
        <v>1</v>
      </c>
      <c r="L129" s="32"/>
      <c r="M129" s="140" t="s">
        <v>1</v>
      </c>
      <c r="N129" s="141" t="s">
        <v>39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169</v>
      </c>
      <c r="AT129" s="144" t="s">
        <v>164</v>
      </c>
      <c r="AU129" s="144" t="s">
        <v>82</v>
      </c>
      <c r="AY129" s="17" t="s">
        <v>161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82</v>
      </c>
      <c r="BK129" s="145">
        <f>ROUND(I129*H129,2)</f>
        <v>0</v>
      </c>
      <c r="BL129" s="17" t="s">
        <v>169</v>
      </c>
      <c r="BM129" s="144" t="s">
        <v>230</v>
      </c>
    </row>
    <row r="130" spans="2:65" s="1" customFormat="1" ht="11.25">
      <c r="B130" s="32"/>
      <c r="D130" s="146" t="s">
        <v>171</v>
      </c>
      <c r="F130" s="147" t="s">
        <v>855</v>
      </c>
      <c r="I130" s="148"/>
      <c r="L130" s="32"/>
      <c r="M130" s="149"/>
      <c r="T130" s="56"/>
      <c r="AT130" s="17" t="s">
        <v>171</v>
      </c>
      <c r="AU130" s="17" t="s">
        <v>82</v>
      </c>
    </row>
    <row r="131" spans="2:65" s="1" customFormat="1" ht="16.5" customHeight="1">
      <c r="B131" s="32"/>
      <c r="C131" s="133" t="s">
        <v>187</v>
      </c>
      <c r="D131" s="133" t="s">
        <v>164</v>
      </c>
      <c r="E131" s="134" t="s">
        <v>856</v>
      </c>
      <c r="F131" s="135" t="s">
        <v>857</v>
      </c>
      <c r="G131" s="136" t="s">
        <v>847</v>
      </c>
      <c r="H131" s="137">
        <v>1</v>
      </c>
      <c r="I131" s="138"/>
      <c r="J131" s="139">
        <f>ROUND(I131*H131,2)</f>
        <v>0</v>
      </c>
      <c r="K131" s="135" t="s">
        <v>1</v>
      </c>
      <c r="L131" s="32"/>
      <c r="M131" s="140" t="s">
        <v>1</v>
      </c>
      <c r="N131" s="141" t="s">
        <v>39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169</v>
      </c>
      <c r="AT131" s="144" t="s">
        <v>164</v>
      </c>
      <c r="AU131" s="144" t="s">
        <v>82</v>
      </c>
      <c r="AY131" s="17" t="s">
        <v>161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82</v>
      </c>
      <c r="BK131" s="145">
        <f>ROUND(I131*H131,2)</f>
        <v>0</v>
      </c>
      <c r="BL131" s="17" t="s">
        <v>169</v>
      </c>
      <c r="BM131" s="144" t="s">
        <v>242</v>
      </c>
    </row>
    <row r="132" spans="2:65" s="1" customFormat="1" ht="11.25">
      <c r="B132" s="32"/>
      <c r="D132" s="146" t="s">
        <v>171</v>
      </c>
      <c r="F132" s="147" t="s">
        <v>857</v>
      </c>
      <c r="I132" s="148"/>
      <c r="L132" s="32"/>
      <c r="M132" s="149"/>
      <c r="T132" s="56"/>
      <c r="AT132" s="17" t="s">
        <v>171</v>
      </c>
      <c r="AU132" s="17" t="s">
        <v>82</v>
      </c>
    </row>
    <row r="133" spans="2:65" s="1" customFormat="1" ht="16.5" customHeight="1">
      <c r="B133" s="32"/>
      <c r="C133" s="133" t="s">
        <v>210</v>
      </c>
      <c r="D133" s="133" t="s">
        <v>164</v>
      </c>
      <c r="E133" s="134" t="s">
        <v>858</v>
      </c>
      <c r="F133" s="135" t="s">
        <v>859</v>
      </c>
      <c r="G133" s="136" t="s">
        <v>847</v>
      </c>
      <c r="H133" s="137">
        <v>15</v>
      </c>
      <c r="I133" s="138"/>
      <c r="J133" s="139">
        <f>ROUND(I133*H133,2)</f>
        <v>0</v>
      </c>
      <c r="K133" s="135" t="s">
        <v>1</v>
      </c>
      <c r="L133" s="32"/>
      <c r="M133" s="140" t="s">
        <v>1</v>
      </c>
      <c r="N133" s="141" t="s">
        <v>39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169</v>
      </c>
      <c r="AT133" s="144" t="s">
        <v>164</v>
      </c>
      <c r="AU133" s="144" t="s">
        <v>82</v>
      </c>
      <c r="AY133" s="17" t="s">
        <v>161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82</v>
      </c>
      <c r="BK133" s="145">
        <f>ROUND(I133*H133,2)</f>
        <v>0</v>
      </c>
      <c r="BL133" s="17" t="s">
        <v>169</v>
      </c>
      <c r="BM133" s="144" t="s">
        <v>254</v>
      </c>
    </row>
    <row r="134" spans="2:65" s="1" customFormat="1" ht="11.25">
      <c r="B134" s="32"/>
      <c r="D134" s="146" t="s">
        <v>171</v>
      </c>
      <c r="F134" s="147" t="s">
        <v>859</v>
      </c>
      <c r="I134" s="148"/>
      <c r="L134" s="32"/>
      <c r="M134" s="149"/>
      <c r="T134" s="56"/>
      <c r="AT134" s="17" t="s">
        <v>171</v>
      </c>
      <c r="AU134" s="17" t="s">
        <v>82</v>
      </c>
    </row>
    <row r="135" spans="2:65" s="1" customFormat="1" ht="16.5" customHeight="1">
      <c r="B135" s="32"/>
      <c r="C135" s="133" t="s">
        <v>215</v>
      </c>
      <c r="D135" s="133" t="s">
        <v>164</v>
      </c>
      <c r="E135" s="134" t="s">
        <v>860</v>
      </c>
      <c r="F135" s="135" t="s">
        <v>861</v>
      </c>
      <c r="G135" s="136" t="s">
        <v>847</v>
      </c>
      <c r="H135" s="137">
        <v>2</v>
      </c>
      <c r="I135" s="138"/>
      <c r="J135" s="139">
        <f>ROUND(I135*H135,2)</f>
        <v>0</v>
      </c>
      <c r="K135" s="135" t="s">
        <v>1</v>
      </c>
      <c r="L135" s="32"/>
      <c r="M135" s="140" t="s">
        <v>1</v>
      </c>
      <c r="N135" s="141" t="s">
        <v>39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169</v>
      </c>
      <c r="AT135" s="144" t="s">
        <v>164</v>
      </c>
      <c r="AU135" s="144" t="s">
        <v>82</v>
      </c>
      <c r="AY135" s="17" t="s">
        <v>161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169</v>
      </c>
      <c r="BM135" s="144" t="s">
        <v>263</v>
      </c>
    </row>
    <row r="136" spans="2:65" s="1" customFormat="1" ht="11.25">
      <c r="B136" s="32"/>
      <c r="D136" s="146" t="s">
        <v>171</v>
      </c>
      <c r="F136" s="147" t="s">
        <v>861</v>
      </c>
      <c r="I136" s="148"/>
      <c r="L136" s="32"/>
      <c r="M136" s="149"/>
      <c r="T136" s="56"/>
      <c r="AT136" s="17" t="s">
        <v>171</v>
      </c>
      <c r="AU136" s="17" t="s">
        <v>82</v>
      </c>
    </row>
    <row r="137" spans="2:65" s="1" customFormat="1" ht="21.75" customHeight="1">
      <c r="B137" s="32"/>
      <c r="C137" s="133" t="s">
        <v>224</v>
      </c>
      <c r="D137" s="133" t="s">
        <v>164</v>
      </c>
      <c r="E137" s="134" t="s">
        <v>862</v>
      </c>
      <c r="F137" s="135" t="s">
        <v>863</v>
      </c>
      <c r="G137" s="136" t="s">
        <v>847</v>
      </c>
      <c r="H137" s="137">
        <v>1</v>
      </c>
      <c r="I137" s="138"/>
      <c r="J137" s="139">
        <f>ROUND(I137*H137,2)</f>
        <v>0</v>
      </c>
      <c r="K137" s="135" t="s">
        <v>1</v>
      </c>
      <c r="L137" s="32"/>
      <c r="M137" s="140" t="s">
        <v>1</v>
      </c>
      <c r="N137" s="141" t="s">
        <v>39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169</v>
      </c>
      <c r="AT137" s="144" t="s">
        <v>164</v>
      </c>
      <c r="AU137" s="144" t="s">
        <v>82</v>
      </c>
      <c r="AY137" s="17" t="s">
        <v>161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82</v>
      </c>
      <c r="BK137" s="145">
        <f>ROUND(I137*H137,2)</f>
        <v>0</v>
      </c>
      <c r="BL137" s="17" t="s">
        <v>169</v>
      </c>
      <c r="BM137" s="144" t="s">
        <v>274</v>
      </c>
    </row>
    <row r="138" spans="2:65" s="1" customFormat="1" ht="11.25">
      <c r="B138" s="32"/>
      <c r="D138" s="146" t="s">
        <v>171</v>
      </c>
      <c r="F138" s="147" t="s">
        <v>863</v>
      </c>
      <c r="I138" s="148"/>
      <c r="L138" s="32"/>
      <c r="M138" s="149"/>
      <c r="T138" s="56"/>
      <c r="AT138" s="17" t="s">
        <v>171</v>
      </c>
      <c r="AU138" s="17" t="s">
        <v>82</v>
      </c>
    </row>
    <row r="139" spans="2:65" s="1" customFormat="1" ht="16.5" customHeight="1">
      <c r="B139" s="32"/>
      <c r="C139" s="133" t="s">
        <v>230</v>
      </c>
      <c r="D139" s="133" t="s">
        <v>164</v>
      </c>
      <c r="E139" s="134" t="s">
        <v>864</v>
      </c>
      <c r="F139" s="135" t="s">
        <v>865</v>
      </c>
      <c r="G139" s="136" t="s">
        <v>847</v>
      </c>
      <c r="H139" s="137">
        <v>4</v>
      </c>
      <c r="I139" s="138"/>
      <c r="J139" s="139">
        <f>ROUND(I139*H139,2)</f>
        <v>0</v>
      </c>
      <c r="K139" s="135" t="s">
        <v>1</v>
      </c>
      <c r="L139" s="32"/>
      <c r="M139" s="140" t="s">
        <v>1</v>
      </c>
      <c r="N139" s="141" t="s">
        <v>39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169</v>
      </c>
      <c r="AT139" s="144" t="s">
        <v>164</v>
      </c>
      <c r="AU139" s="144" t="s">
        <v>82</v>
      </c>
      <c r="AY139" s="17" t="s">
        <v>161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82</v>
      </c>
      <c r="BK139" s="145">
        <f>ROUND(I139*H139,2)</f>
        <v>0</v>
      </c>
      <c r="BL139" s="17" t="s">
        <v>169</v>
      </c>
      <c r="BM139" s="144" t="s">
        <v>289</v>
      </c>
    </row>
    <row r="140" spans="2:65" s="1" customFormat="1" ht="11.25">
      <c r="B140" s="32"/>
      <c r="D140" s="146" t="s">
        <v>171</v>
      </c>
      <c r="F140" s="147" t="s">
        <v>865</v>
      </c>
      <c r="I140" s="148"/>
      <c r="L140" s="32"/>
      <c r="M140" s="149"/>
      <c r="T140" s="56"/>
      <c r="AT140" s="17" t="s">
        <v>171</v>
      </c>
      <c r="AU140" s="17" t="s">
        <v>82</v>
      </c>
    </row>
    <row r="141" spans="2:65" s="1" customFormat="1" ht="16.5" customHeight="1">
      <c r="B141" s="32"/>
      <c r="C141" s="133" t="s">
        <v>236</v>
      </c>
      <c r="D141" s="133" t="s">
        <v>164</v>
      </c>
      <c r="E141" s="134" t="s">
        <v>866</v>
      </c>
      <c r="F141" s="135" t="s">
        <v>867</v>
      </c>
      <c r="G141" s="136" t="s">
        <v>847</v>
      </c>
      <c r="H141" s="137">
        <v>20</v>
      </c>
      <c r="I141" s="138"/>
      <c r="J141" s="139">
        <f>ROUND(I141*H141,2)</f>
        <v>0</v>
      </c>
      <c r="K141" s="135" t="s">
        <v>1</v>
      </c>
      <c r="L141" s="32"/>
      <c r="M141" s="140" t="s">
        <v>1</v>
      </c>
      <c r="N141" s="141" t="s">
        <v>39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169</v>
      </c>
      <c r="AT141" s="144" t="s">
        <v>164</v>
      </c>
      <c r="AU141" s="144" t="s">
        <v>82</v>
      </c>
      <c r="AY141" s="17" t="s">
        <v>161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82</v>
      </c>
      <c r="BK141" s="145">
        <f>ROUND(I141*H141,2)</f>
        <v>0</v>
      </c>
      <c r="BL141" s="17" t="s">
        <v>169</v>
      </c>
      <c r="BM141" s="144" t="s">
        <v>299</v>
      </c>
    </row>
    <row r="142" spans="2:65" s="1" customFormat="1" ht="11.25">
      <c r="B142" s="32"/>
      <c r="D142" s="146" t="s">
        <v>171</v>
      </c>
      <c r="F142" s="147" t="s">
        <v>867</v>
      </c>
      <c r="I142" s="148"/>
      <c r="L142" s="32"/>
      <c r="M142" s="149"/>
      <c r="T142" s="56"/>
      <c r="AT142" s="17" t="s">
        <v>171</v>
      </c>
      <c r="AU142" s="17" t="s">
        <v>82</v>
      </c>
    </row>
    <row r="143" spans="2:65" s="1" customFormat="1" ht="16.5" customHeight="1">
      <c r="B143" s="32"/>
      <c r="C143" s="133" t="s">
        <v>242</v>
      </c>
      <c r="D143" s="133" t="s">
        <v>164</v>
      </c>
      <c r="E143" s="134" t="s">
        <v>868</v>
      </c>
      <c r="F143" s="135" t="s">
        <v>869</v>
      </c>
      <c r="G143" s="136" t="s">
        <v>178</v>
      </c>
      <c r="H143" s="137">
        <v>35</v>
      </c>
      <c r="I143" s="138"/>
      <c r="J143" s="139">
        <f>ROUND(I143*H143,2)</f>
        <v>0</v>
      </c>
      <c r="K143" s="135" t="s">
        <v>1</v>
      </c>
      <c r="L143" s="32"/>
      <c r="M143" s="140" t="s">
        <v>1</v>
      </c>
      <c r="N143" s="141" t="s">
        <v>39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169</v>
      </c>
      <c r="AT143" s="144" t="s">
        <v>164</v>
      </c>
      <c r="AU143" s="144" t="s">
        <v>82</v>
      </c>
      <c r="AY143" s="17" t="s">
        <v>161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82</v>
      </c>
      <c r="BK143" s="145">
        <f>ROUND(I143*H143,2)</f>
        <v>0</v>
      </c>
      <c r="BL143" s="17" t="s">
        <v>169</v>
      </c>
      <c r="BM143" s="144" t="s">
        <v>311</v>
      </c>
    </row>
    <row r="144" spans="2:65" s="1" customFormat="1" ht="11.25">
      <c r="B144" s="32"/>
      <c r="D144" s="146" t="s">
        <v>171</v>
      </c>
      <c r="F144" s="147" t="s">
        <v>869</v>
      </c>
      <c r="I144" s="148"/>
      <c r="L144" s="32"/>
      <c r="M144" s="149"/>
      <c r="T144" s="56"/>
      <c r="AT144" s="17" t="s">
        <v>171</v>
      </c>
      <c r="AU144" s="17" t="s">
        <v>82</v>
      </c>
    </row>
    <row r="145" spans="2:65" s="1" customFormat="1" ht="16.5" customHeight="1">
      <c r="B145" s="32"/>
      <c r="C145" s="133" t="s">
        <v>248</v>
      </c>
      <c r="D145" s="133" t="s">
        <v>164</v>
      </c>
      <c r="E145" s="134" t="s">
        <v>870</v>
      </c>
      <c r="F145" s="135" t="s">
        <v>871</v>
      </c>
      <c r="G145" s="136" t="s">
        <v>178</v>
      </c>
      <c r="H145" s="137">
        <v>35</v>
      </c>
      <c r="I145" s="138"/>
      <c r="J145" s="139">
        <f>ROUND(I145*H145,2)</f>
        <v>0</v>
      </c>
      <c r="K145" s="135" t="s">
        <v>1</v>
      </c>
      <c r="L145" s="32"/>
      <c r="M145" s="140" t="s">
        <v>1</v>
      </c>
      <c r="N145" s="141" t="s">
        <v>39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169</v>
      </c>
      <c r="AT145" s="144" t="s">
        <v>164</v>
      </c>
      <c r="AU145" s="144" t="s">
        <v>82</v>
      </c>
      <c r="AY145" s="17" t="s">
        <v>161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82</v>
      </c>
      <c r="BK145" s="145">
        <f>ROUND(I145*H145,2)</f>
        <v>0</v>
      </c>
      <c r="BL145" s="17" t="s">
        <v>169</v>
      </c>
      <c r="BM145" s="144" t="s">
        <v>325</v>
      </c>
    </row>
    <row r="146" spans="2:65" s="1" customFormat="1" ht="11.25">
      <c r="B146" s="32"/>
      <c r="D146" s="146" t="s">
        <v>171</v>
      </c>
      <c r="F146" s="147" t="s">
        <v>871</v>
      </c>
      <c r="I146" s="148"/>
      <c r="L146" s="32"/>
      <c r="M146" s="149"/>
      <c r="T146" s="56"/>
      <c r="AT146" s="17" t="s">
        <v>171</v>
      </c>
      <c r="AU146" s="17" t="s">
        <v>82</v>
      </c>
    </row>
    <row r="147" spans="2:65" s="1" customFormat="1" ht="16.5" customHeight="1">
      <c r="B147" s="32"/>
      <c r="C147" s="133" t="s">
        <v>254</v>
      </c>
      <c r="D147" s="133" t="s">
        <v>164</v>
      </c>
      <c r="E147" s="134" t="s">
        <v>872</v>
      </c>
      <c r="F147" s="135" t="s">
        <v>873</v>
      </c>
      <c r="G147" s="136" t="s">
        <v>178</v>
      </c>
      <c r="H147" s="137">
        <v>100</v>
      </c>
      <c r="I147" s="138"/>
      <c r="J147" s="139">
        <f>ROUND(I147*H147,2)</f>
        <v>0</v>
      </c>
      <c r="K147" s="135" t="s">
        <v>1</v>
      </c>
      <c r="L147" s="32"/>
      <c r="M147" s="140" t="s">
        <v>1</v>
      </c>
      <c r="N147" s="141" t="s">
        <v>39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169</v>
      </c>
      <c r="AT147" s="144" t="s">
        <v>164</v>
      </c>
      <c r="AU147" s="144" t="s">
        <v>82</v>
      </c>
      <c r="AY147" s="17" t="s">
        <v>161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82</v>
      </c>
      <c r="BK147" s="145">
        <f>ROUND(I147*H147,2)</f>
        <v>0</v>
      </c>
      <c r="BL147" s="17" t="s">
        <v>169</v>
      </c>
      <c r="BM147" s="144" t="s">
        <v>336</v>
      </c>
    </row>
    <row r="148" spans="2:65" s="1" customFormat="1" ht="11.25">
      <c r="B148" s="32"/>
      <c r="D148" s="146" t="s">
        <v>171</v>
      </c>
      <c r="F148" s="147" t="s">
        <v>873</v>
      </c>
      <c r="I148" s="148"/>
      <c r="L148" s="32"/>
      <c r="M148" s="149"/>
      <c r="T148" s="56"/>
      <c r="AT148" s="17" t="s">
        <v>171</v>
      </c>
      <c r="AU148" s="17" t="s">
        <v>82</v>
      </c>
    </row>
    <row r="149" spans="2:65" s="1" customFormat="1" ht="16.5" customHeight="1">
      <c r="B149" s="32"/>
      <c r="C149" s="133" t="s">
        <v>8</v>
      </c>
      <c r="D149" s="133" t="s">
        <v>164</v>
      </c>
      <c r="E149" s="134" t="s">
        <v>874</v>
      </c>
      <c r="F149" s="135" t="s">
        <v>875</v>
      </c>
      <c r="G149" s="136" t="s">
        <v>178</v>
      </c>
      <c r="H149" s="137">
        <v>200</v>
      </c>
      <c r="I149" s="138"/>
      <c r="J149" s="139">
        <f>ROUND(I149*H149,2)</f>
        <v>0</v>
      </c>
      <c r="K149" s="135" t="s">
        <v>1</v>
      </c>
      <c r="L149" s="32"/>
      <c r="M149" s="140" t="s">
        <v>1</v>
      </c>
      <c r="N149" s="141" t="s">
        <v>39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169</v>
      </c>
      <c r="AT149" s="144" t="s">
        <v>164</v>
      </c>
      <c r="AU149" s="144" t="s">
        <v>82</v>
      </c>
      <c r="AY149" s="17" t="s">
        <v>161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82</v>
      </c>
      <c r="BK149" s="145">
        <f>ROUND(I149*H149,2)</f>
        <v>0</v>
      </c>
      <c r="BL149" s="17" t="s">
        <v>169</v>
      </c>
      <c r="BM149" s="144" t="s">
        <v>353</v>
      </c>
    </row>
    <row r="150" spans="2:65" s="1" customFormat="1" ht="11.25">
      <c r="B150" s="32"/>
      <c r="D150" s="146" t="s">
        <v>171</v>
      </c>
      <c r="F150" s="147" t="s">
        <v>875</v>
      </c>
      <c r="I150" s="148"/>
      <c r="L150" s="32"/>
      <c r="M150" s="149"/>
      <c r="T150" s="56"/>
      <c r="AT150" s="17" t="s">
        <v>171</v>
      </c>
      <c r="AU150" s="17" t="s">
        <v>82</v>
      </c>
    </row>
    <row r="151" spans="2:65" s="1" customFormat="1" ht="16.5" customHeight="1">
      <c r="B151" s="32"/>
      <c r="C151" s="133" t="s">
        <v>263</v>
      </c>
      <c r="D151" s="133" t="s">
        <v>164</v>
      </c>
      <c r="E151" s="134" t="s">
        <v>876</v>
      </c>
      <c r="F151" s="135" t="s">
        <v>877</v>
      </c>
      <c r="G151" s="136" t="s">
        <v>178</v>
      </c>
      <c r="H151" s="137">
        <v>400</v>
      </c>
      <c r="I151" s="138"/>
      <c r="J151" s="139">
        <f>ROUND(I151*H151,2)</f>
        <v>0</v>
      </c>
      <c r="K151" s="135" t="s">
        <v>1</v>
      </c>
      <c r="L151" s="32"/>
      <c r="M151" s="140" t="s">
        <v>1</v>
      </c>
      <c r="N151" s="141" t="s">
        <v>39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169</v>
      </c>
      <c r="AT151" s="144" t="s">
        <v>164</v>
      </c>
      <c r="AU151" s="144" t="s">
        <v>82</v>
      </c>
      <c r="AY151" s="17" t="s">
        <v>161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82</v>
      </c>
      <c r="BK151" s="145">
        <f>ROUND(I151*H151,2)</f>
        <v>0</v>
      </c>
      <c r="BL151" s="17" t="s">
        <v>169</v>
      </c>
      <c r="BM151" s="144" t="s">
        <v>363</v>
      </c>
    </row>
    <row r="152" spans="2:65" s="1" customFormat="1" ht="11.25">
      <c r="B152" s="32"/>
      <c r="D152" s="146" t="s">
        <v>171</v>
      </c>
      <c r="F152" s="147" t="s">
        <v>877</v>
      </c>
      <c r="I152" s="148"/>
      <c r="L152" s="32"/>
      <c r="M152" s="149"/>
      <c r="T152" s="56"/>
      <c r="AT152" s="17" t="s">
        <v>171</v>
      </c>
      <c r="AU152" s="17" t="s">
        <v>82</v>
      </c>
    </row>
    <row r="153" spans="2:65" s="1" customFormat="1" ht="16.5" customHeight="1">
      <c r="B153" s="32"/>
      <c r="C153" s="133" t="s">
        <v>269</v>
      </c>
      <c r="D153" s="133" t="s">
        <v>164</v>
      </c>
      <c r="E153" s="134" t="s">
        <v>878</v>
      </c>
      <c r="F153" s="135" t="s">
        <v>879</v>
      </c>
      <c r="G153" s="136" t="s">
        <v>178</v>
      </c>
      <c r="H153" s="137">
        <v>120</v>
      </c>
      <c r="I153" s="138"/>
      <c r="J153" s="139">
        <f>ROUND(I153*H153,2)</f>
        <v>0</v>
      </c>
      <c r="K153" s="135" t="s">
        <v>1</v>
      </c>
      <c r="L153" s="32"/>
      <c r="M153" s="140" t="s">
        <v>1</v>
      </c>
      <c r="N153" s="141" t="s">
        <v>39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169</v>
      </c>
      <c r="AT153" s="144" t="s">
        <v>164</v>
      </c>
      <c r="AU153" s="144" t="s">
        <v>82</v>
      </c>
      <c r="AY153" s="17" t="s">
        <v>161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82</v>
      </c>
      <c r="BK153" s="145">
        <f>ROUND(I153*H153,2)</f>
        <v>0</v>
      </c>
      <c r="BL153" s="17" t="s">
        <v>169</v>
      </c>
      <c r="BM153" s="144" t="s">
        <v>377</v>
      </c>
    </row>
    <row r="154" spans="2:65" s="1" customFormat="1" ht="11.25">
      <c r="B154" s="32"/>
      <c r="D154" s="146" t="s">
        <v>171</v>
      </c>
      <c r="F154" s="147" t="s">
        <v>879</v>
      </c>
      <c r="I154" s="148"/>
      <c r="L154" s="32"/>
      <c r="M154" s="149"/>
      <c r="T154" s="56"/>
      <c r="AT154" s="17" t="s">
        <v>171</v>
      </c>
      <c r="AU154" s="17" t="s">
        <v>82</v>
      </c>
    </row>
    <row r="155" spans="2:65" s="1" customFormat="1" ht="16.5" customHeight="1">
      <c r="B155" s="32"/>
      <c r="C155" s="133" t="s">
        <v>274</v>
      </c>
      <c r="D155" s="133" t="s">
        <v>164</v>
      </c>
      <c r="E155" s="134" t="s">
        <v>880</v>
      </c>
      <c r="F155" s="135" t="s">
        <v>881</v>
      </c>
      <c r="G155" s="136" t="s">
        <v>178</v>
      </c>
      <c r="H155" s="137">
        <v>120</v>
      </c>
      <c r="I155" s="138"/>
      <c r="J155" s="139">
        <f>ROUND(I155*H155,2)</f>
        <v>0</v>
      </c>
      <c r="K155" s="135" t="s">
        <v>1</v>
      </c>
      <c r="L155" s="32"/>
      <c r="M155" s="140" t="s">
        <v>1</v>
      </c>
      <c r="N155" s="141" t="s">
        <v>39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169</v>
      </c>
      <c r="AT155" s="144" t="s">
        <v>164</v>
      </c>
      <c r="AU155" s="144" t="s">
        <v>82</v>
      </c>
      <c r="AY155" s="17" t="s">
        <v>161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82</v>
      </c>
      <c r="BK155" s="145">
        <f>ROUND(I155*H155,2)</f>
        <v>0</v>
      </c>
      <c r="BL155" s="17" t="s">
        <v>169</v>
      </c>
      <c r="BM155" s="144" t="s">
        <v>388</v>
      </c>
    </row>
    <row r="156" spans="2:65" s="1" customFormat="1" ht="11.25">
      <c r="B156" s="32"/>
      <c r="D156" s="146" t="s">
        <v>171</v>
      </c>
      <c r="F156" s="147" t="s">
        <v>881</v>
      </c>
      <c r="I156" s="148"/>
      <c r="L156" s="32"/>
      <c r="M156" s="149"/>
      <c r="T156" s="56"/>
      <c r="AT156" s="17" t="s">
        <v>171</v>
      </c>
      <c r="AU156" s="17" t="s">
        <v>82</v>
      </c>
    </row>
    <row r="157" spans="2:65" s="1" customFormat="1" ht="16.5" customHeight="1">
      <c r="B157" s="32"/>
      <c r="C157" s="133" t="s">
        <v>280</v>
      </c>
      <c r="D157" s="133" t="s">
        <v>164</v>
      </c>
      <c r="E157" s="134" t="s">
        <v>882</v>
      </c>
      <c r="F157" s="135" t="s">
        <v>883</v>
      </c>
      <c r="G157" s="136" t="s">
        <v>178</v>
      </c>
      <c r="H157" s="137">
        <v>100</v>
      </c>
      <c r="I157" s="138"/>
      <c r="J157" s="139">
        <f>ROUND(I157*H157,2)</f>
        <v>0</v>
      </c>
      <c r="K157" s="135" t="s">
        <v>1</v>
      </c>
      <c r="L157" s="32"/>
      <c r="M157" s="140" t="s">
        <v>1</v>
      </c>
      <c r="N157" s="141" t="s">
        <v>39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169</v>
      </c>
      <c r="AT157" s="144" t="s">
        <v>164</v>
      </c>
      <c r="AU157" s="144" t="s">
        <v>82</v>
      </c>
      <c r="AY157" s="17" t="s">
        <v>161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82</v>
      </c>
      <c r="BK157" s="145">
        <f>ROUND(I157*H157,2)</f>
        <v>0</v>
      </c>
      <c r="BL157" s="17" t="s">
        <v>169</v>
      </c>
      <c r="BM157" s="144" t="s">
        <v>402</v>
      </c>
    </row>
    <row r="158" spans="2:65" s="1" customFormat="1" ht="11.25">
      <c r="B158" s="32"/>
      <c r="D158" s="146" t="s">
        <v>171</v>
      </c>
      <c r="F158" s="147" t="s">
        <v>883</v>
      </c>
      <c r="I158" s="148"/>
      <c r="L158" s="32"/>
      <c r="M158" s="149"/>
      <c r="T158" s="56"/>
      <c r="AT158" s="17" t="s">
        <v>171</v>
      </c>
      <c r="AU158" s="17" t="s">
        <v>82</v>
      </c>
    </row>
    <row r="159" spans="2:65" s="1" customFormat="1" ht="16.5" customHeight="1">
      <c r="B159" s="32"/>
      <c r="C159" s="133" t="s">
        <v>289</v>
      </c>
      <c r="D159" s="133" t="s">
        <v>164</v>
      </c>
      <c r="E159" s="134" t="s">
        <v>884</v>
      </c>
      <c r="F159" s="135" t="s">
        <v>885</v>
      </c>
      <c r="G159" s="136" t="s">
        <v>847</v>
      </c>
      <c r="H159" s="137">
        <v>2</v>
      </c>
      <c r="I159" s="138"/>
      <c r="J159" s="139">
        <f>ROUND(I159*H159,2)</f>
        <v>0</v>
      </c>
      <c r="K159" s="135" t="s">
        <v>1</v>
      </c>
      <c r="L159" s="32"/>
      <c r="M159" s="140" t="s">
        <v>1</v>
      </c>
      <c r="N159" s="141" t="s">
        <v>39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169</v>
      </c>
      <c r="AT159" s="144" t="s">
        <v>164</v>
      </c>
      <c r="AU159" s="144" t="s">
        <v>82</v>
      </c>
      <c r="AY159" s="17" t="s">
        <v>161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82</v>
      </c>
      <c r="BK159" s="145">
        <f>ROUND(I159*H159,2)</f>
        <v>0</v>
      </c>
      <c r="BL159" s="17" t="s">
        <v>169</v>
      </c>
      <c r="BM159" s="144" t="s">
        <v>413</v>
      </c>
    </row>
    <row r="160" spans="2:65" s="1" customFormat="1" ht="11.25">
      <c r="B160" s="32"/>
      <c r="D160" s="146" t="s">
        <v>171</v>
      </c>
      <c r="F160" s="147" t="s">
        <v>885</v>
      </c>
      <c r="I160" s="148"/>
      <c r="L160" s="32"/>
      <c r="M160" s="149"/>
      <c r="T160" s="56"/>
      <c r="AT160" s="17" t="s">
        <v>171</v>
      </c>
      <c r="AU160" s="17" t="s">
        <v>82</v>
      </c>
    </row>
    <row r="161" spans="2:65" s="1" customFormat="1" ht="16.5" customHeight="1">
      <c r="B161" s="32"/>
      <c r="C161" s="133" t="s">
        <v>7</v>
      </c>
      <c r="D161" s="133" t="s">
        <v>164</v>
      </c>
      <c r="E161" s="134" t="s">
        <v>886</v>
      </c>
      <c r="F161" s="135" t="s">
        <v>887</v>
      </c>
      <c r="G161" s="136" t="s">
        <v>178</v>
      </c>
      <c r="H161" s="137">
        <v>100</v>
      </c>
      <c r="I161" s="138"/>
      <c r="J161" s="139">
        <f>ROUND(I161*H161,2)</f>
        <v>0</v>
      </c>
      <c r="K161" s="135" t="s">
        <v>1</v>
      </c>
      <c r="L161" s="32"/>
      <c r="M161" s="140" t="s">
        <v>1</v>
      </c>
      <c r="N161" s="141" t="s">
        <v>39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169</v>
      </c>
      <c r="AT161" s="144" t="s">
        <v>164</v>
      </c>
      <c r="AU161" s="144" t="s">
        <v>82</v>
      </c>
      <c r="AY161" s="17" t="s">
        <v>161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82</v>
      </c>
      <c r="BK161" s="145">
        <f>ROUND(I161*H161,2)</f>
        <v>0</v>
      </c>
      <c r="BL161" s="17" t="s">
        <v>169</v>
      </c>
      <c r="BM161" s="144" t="s">
        <v>426</v>
      </c>
    </row>
    <row r="162" spans="2:65" s="1" customFormat="1" ht="11.25">
      <c r="B162" s="32"/>
      <c r="D162" s="146" t="s">
        <v>171</v>
      </c>
      <c r="F162" s="147" t="s">
        <v>887</v>
      </c>
      <c r="I162" s="148"/>
      <c r="L162" s="32"/>
      <c r="M162" s="149"/>
      <c r="T162" s="56"/>
      <c r="AT162" s="17" t="s">
        <v>171</v>
      </c>
      <c r="AU162" s="17" t="s">
        <v>82</v>
      </c>
    </row>
    <row r="163" spans="2:65" s="1" customFormat="1" ht="16.5" customHeight="1">
      <c r="B163" s="32"/>
      <c r="C163" s="133" t="s">
        <v>299</v>
      </c>
      <c r="D163" s="133" t="s">
        <v>164</v>
      </c>
      <c r="E163" s="134" t="s">
        <v>888</v>
      </c>
      <c r="F163" s="135" t="s">
        <v>889</v>
      </c>
      <c r="G163" s="136" t="s">
        <v>178</v>
      </c>
      <c r="H163" s="137">
        <v>40</v>
      </c>
      <c r="I163" s="138"/>
      <c r="J163" s="139">
        <f>ROUND(I163*H163,2)</f>
        <v>0</v>
      </c>
      <c r="K163" s="135" t="s">
        <v>1</v>
      </c>
      <c r="L163" s="32"/>
      <c r="M163" s="140" t="s">
        <v>1</v>
      </c>
      <c r="N163" s="141" t="s">
        <v>39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169</v>
      </c>
      <c r="AT163" s="144" t="s">
        <v>164</v>
      </c>
      <c r="AU163" s="144" t="s">
        <v>82</v>
      </c>
      <c r="AY163" s="17" t="s">
        <v>161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82</v>
      </c>
      <c r="BK163" s="145">
        <f>ROUND(I163*H163,2)</f>
        <v>0</v>
      </c>
      <c r="BL163" s="17" t="s">
        <v>169</v>
      </c>
      <c r="BM163" s="144" t="s">
        <v>439</v>
      </c>
    </row>
    <row r="164" spans="2:65" s="1" customFormat="1" ht="11.25">
      <c r="B164" s="32"/>
      <c r="D164" s="146" t="s">
        <v>171</v>
      </c>
      <c r="F164" s="147" t="s">
        <v>889</v>
      </c>
      <c r="I164" s="148"/>
      <c r="L164" s="32"/>
      <c r="M164" s="149"/>
      <c r="T164" s="56"/>
      <c r="AT164" s="17" t="s">
        <v>171</v>
      </c>
      <c r="AU164" s="17" t="s">
        <v>82</v>
      </c>
    </row>
    <row r="165" spans="2:65" s="1" customFormat="1" ht="16.5" customHeight="1">
      <c r="B165" s="32"/>
      <c r="C165" s="133" t="s">
        <v>304</v>
      </c>
      <c r="D165" s="133" t="s">
        <v>164</v>
      </c>
      <c r="E165" s="134" t="s">
        <v>890</v>
      </c>
      <c r="F165" s="135" t="s">
        <v>891</v>
      </c>
      <c r="G165" s="136" t="s">
        <v>178</v>
      </c>
      <c r="H165" s="137">
        <v>90</v>
      </c>
      <c r="I165" s="138"/>
      <c r="J165" s="139">
        <f>ROUND(I165*H165,2)</f>
        <v>0</v>
      </c>
      <c r="K165" s="135" t="s">
        <v>1</v>
      </c>
      <c r="L165" s="32"/>
      <c r="M165" s="140" t="s">
        <v>1</v>
      </c>
      <c r="N165" s="141" t="s">
        <v>39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169</v>
      </c>
      <c r="AT165" s="144" t="s">
        <v>164</v>
      </c>
      <c r="AU165" s="144" t="s">
        <v>82</v>
      </c>
      <c r="AY165" s="17" t="s">
        <v>161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82</v>
      </c>
      <c r="BK165" s="145">
        <f>ROUND(I165*H165,2)</f>
        <v>0</v>
      </c>
      <c r="BL165" s="17" t="s">
        <v>169</v>
      </c>
      <c r="BM165" s="144" t="s">
        <v>452</v>
      </c>
    </row>
    <row r="166" spans="2:65" s="1" customFormat="1" ht="11.25">
      <c r="B166" s="32"/>
      <c r="D166" s="146" t="s">
        <v>171</v>
      </c>
      <c r="F166" s="147" t="s">
        <v>891</v>
      </c>
      <c r="I166" s="148"/>
      <c r="L166" s="32"/>
      <c r="M166" s="149"/>
      <c r="T166" s="56"/>
      <c r="AT166" s="17" t="s">
        <v>171</v>
      </c>
      <c r="AU166" s="17" t="s">
        <v>82</v>
      </c>
    </row>
    <row r="167" spans="2:65" s="1" customFormat="1" ht="16.5" customHeight="1">
      <c r="B167" s="32"/>
      <c r="C167" s="133" t="s">
        <v>311</v>
      </c>
      <c r="D167" s="133" t="s">
        <v>164</v>
      </c>
      <c r="E167" s="134" t="s">
        <v>892</v>
      </c>
      <c r="F167" s="135" t="s">
        <v>893</v>
      </c>
      <c r="G167" s="136" t="s">
        <v>178</v>
      </c>
      <c r="H167" s="137">
        <v>300</v>
      </c>
      <c r="I167" s="138"/>
      <c r="J167" s="139">
        <f>ROUND(I167*H167,2)</f>
        <v>0</v>
      </c>
      <c r="K167" s="135" t="s">
        <v>1</v>
      </c>
      <c r="L167" s="32"/>
      <c r="M167" s="140" t="s">
        <v>1</v>
      </c>
      <c r="N167" s="141" t="s">
        <v>39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169</v>
      </c>
      <c r="AT167" s="144" t="s">
        <v>164</v>
      </c>
      <c r="AU167" s="144" t="s">
        <v>82</v>
      </c>
      <c r="AY167" s="17" t="s">
        <v>161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82</v>
      </c>
      <c r="BK167" s="145">
        <f>ROUND(I167*H167,2)</f>
        <v>0</v>
      </c>
      <c r="BL167" s="17" t="s">
        <v>169</v>
      </c>
      <c r="BM167" s="144" t="s">
        <v>463</v>
      </c>
    </row>
    <row r="168" spans="2:65" s="1" customFormat="1" ht="11.25">
      <c r="B168" s="32"/>
      <c r="D168" s="146" t="s">
        <v>171</v>
      </c>
      <c r="F168" s="147" t="s">
        <v>893</v>
      </c>
      <c r="I168" s="148"/>
      <c r="L168" s="32"/>
      <c r="M168" s="149"/>
      <c r="T168" s="56"/>
      <c r="AT168" s="17" t="s">
        <v>171</v>
      </c>
      <c r="AU168" s="17" t="s">
        <v>82</v>
      </c>
    </row>
    <row r="169" spans="2:65" s="1" customFormat="1" ht="16.5" customHeight="1">
      <c r="B169" s="32"/>
      <c r="C169" s="133" t="s">
        <v>319</v>
      </c>
      <c r="D169" s="133" t="s">
        <v>164</v>
      </c>
      <c r="E169" s="134" t="s">
        <v>894</v>
      </c>
      <c r="F169" s="135" t="s">
        <v>895</v>
      </c>
      <c r="G169" s="136" t="s">
        <v>178</v>
      </c>
      <c r="H169" s="137">
        <v>100</v>
      </c>
      <c r="I169" s="138"/>
      <c r="J169" s="139">
        <f>ROUND(I169*H169,2)</f>
        <v>0</v>
      </c>
      <c r="K169" s="135" t="s">
        <v>1</v>
      </c>
      <c r="L169" s="32"/>
      <c r="M169" s="140" t="s">
        <v>1</v>
      </c>
      <c r="N169" s="141" t="s">
        <v>39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169</v>
      </c>
      <c r="AT169" s="144" t="s">
        <v>164</v>
      </c>
      <c r="AU169" s="144" t="s">
        <v>82</v>
      </c>
      <c r="AY169" s="17" t="s">
        <v>161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82</v>
      </c>
      <c r="BK169" s="145">
        <f>ROUND(I169*H169,2)</f>
        <v>0</v>
      </c>
      <c r="BL169" s="17" t="s">
        <v>169</v>
      </c>
      <c r="BM169" s="144" t="s">
        <v>473</v>
      </c>
    </row>
    <row r="170" spans="2:65" s="1" customFormat="1" ht="11.25">
      <c r="B170" s="32"/>
      <c r="D170" s="146" t="s">
        <v>171</v>
      </c>
      <c r="F170" s="147" t="s">
        <v>895</v>
      </c>
      <c r="I170" s="148"/>
      <c r="L170" s="32"/>
      <c r="M170" s="149"/>
      <c r="T170" s="56"/>
      <c r="AT170" s="17" t="s">
        <v>171</v>
      </c>
      <c r="AU170" s="17" t="s">
        <v>82</v>
      </c>
    </row>
    <row r="171" spans="2:65" s="1" customFormat="1" ht="16.5" customHeight="1">
      <c r="B171" s="32"/>
      <c r="C171" s="133" t="s">
        <v>325</v>
      </c>
      <c r="D171" s="133" t="s">
        <v>164</v>
      </c>
      <c r="E171" s="134" t="s">
        <v>896</v>
      </c>
      <c r="F171" s="135" t="s">
        <v>897</v>
      </c>
      <c r="G171" s="136" t="s">
        <v>822</v>
      </c>
      <c r="H171" s="137">
        <v>80</v>
      </c>
      <c r="I171" s="138"/>
      <c r="J171" s="139">
        <f>ROUND(I171*H171,2)</f>
        <v>0</v>
      </c>
      <c r="K171" s="135" t="s">
        <v>1</v>
      </c>
      <c r="L171" s="32"/>
      <c r="M171" s="140" t="s">
        <v>1</v>
      </c>
      <c r="N171" s="141" t="s">
        <v>39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169</v>
      </c>
      <c r="AT171" s="144" t="s">
        <v>164</v>
      </c>
      <c r="AU171" s="144" t="s">
        <v>82</v>
      </c>
      <c r="AY171" s="17" t="s">
        <v>161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82</v>
      </c>
      <c r="BK171" s="145">
        <f>ROUND(I171*H171,2)</f>
        <v>0</v>
      </c>
      <c r="BL171" s="17" t="s">
        <v>169</v>
      </c>
      <c r="BM171" s="144" t="s">
        <v>485</v>
      </c>
    </row>
    <row r="172" spans="2:65" s="1" customFormat="1" ht="11.25">
      <c r="B172" s="32"/>
      <c r="D172" s="146" t="s">
        <v>171</v>
      </c>
      <c r="F172" s="147" t="s">
        <v>897</v>
      </c>
      <c r="I172" s="148"/>
      <c r="L172" s="32"/>
      <c r="M172" s="149"/>
      <c r="T172" s="56"/>
      <c r="AT172" s="17" t="s">
        <v>171</v>
      </c>
      <c r="AU172" s="17" t="s">
        <v>82</v>
      </c>
    </row>
    <row r="173" spans="2:65" s="11" customFormat="1" ht="25.9" customHeight="1">
      <c r="B173" s="121"/>
      <c r="D173" s="122" t="s">
        <v>73</v>
      </c>
      <c r="E173" s="123" t="s">
        <v>898</v>
      </c>
      <c r="F173" s="123" t="s">
        <v>899</v>
      </c>
      <c r="I173" s="124"/>
      <c r="J173" s="125">
        <f>BK173</f>
        <v>0</v>
      </c>
      <c r="L173" s="121"/>
      <c r="M173" s="126"/>
      <c r="P173" s="127">
        <f>SUM(P174:P238)</f>
        <v>0</v>
      </c>
      <c r="R173" s="127">
        <f>SUM(R174:R238)</f>
        <v>0</v>
      </c>
      <c r="T173" s="128">
        <f>SUM(T174:T238)</f>
        <v>0</v>
      </c>
      <c r="AR173" s="122" t="s">
        <v>82</v>
      </c>
      <c r="AT173" s="129" t="s">
        <v>73</v>
      </c>
      <c r="AU173" s="129" t="s">
        <v>74</v>
      </c>
      <c r="AY173" s="122" t="s">
        <v>161</v>
      </c>
      <c r="BK173" s="130">
        <f>SUM(BK174:BK238)</f>
        <v>0</v>
      </c>
    </row>
    <row r="174" spans="2:65" s="1" customFormat="1" ht="16.5" customHeight="1">
      <c r="B174" s="32"/>
      <c r="C174" s="133" t="s">
        <v>330</v>
      </c>
      <c r="D174" s="133" t="s">
        <v>164</v>
      </c>
      <c r="E174" s="134" t="s">
        <v>900</v>
      </c>
      <c r="F174" s="135" t="s">
        <v>901</v>
      </c>
      <c r="G174" s="136" t="s">
        <v>847</v>
      </c>
      <c r="H174" s="137">
        <v>1</v>
      </c>
      <c r="I174" s="138"/>
      <c r="J174" s="139">
        <f>ROUND(I174*H174,2)</f>
        <v>0</v>
      </c>
      <c r="K174" s="135" t="s">
        <v>1</v>
      </c>
      <c r="L174" s="32"/>
      <c r="M174" s="140" t="s">
        <v>1</v>
      </c>
      <c r="N174" s="141" t="s">
        <v>39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169</v>
      </c>
      <c r="AT174" s="144" t="s">
        <v>164</v>
      </c>
      <c r="AU174" s="144" t="s">
        <v>82</v>
      </c>
      <c r="AY174" s="17" t="s">
        <v>161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82</v>
      </c>
      <c r="BK174" s="145">
        <f>ROUND(I174*H174,2)</f>
        <v>0</v>
      </c>
      <c r="BL174" s="17" t="s">
        <v>169</v>
      </c>
      <c r="BM174" s="144" t="s">
        <v>496</v>
      </c>
    </row>
    <row r="175" spans="2:65" s="1" customFormat="1" ht="11.25">
      <c r="B175" s="32"/>
      <c r="D175" s="146" t="s">
        <v>171</v>
      </c>
      <c r="F175" s="147" t="s">
        <v>901</v>
      </c>
      <c r="I175" s="148"/>
      <c r="L175" s="32"/>
      <c r="M175" s="149"/>
      <c r="T175" s="56"/>
      <c r="AT175" s="17" t="s">
        <v>171</v>
      </c>
      <c r="AU175" s="17" t="s">
        <v>82</v>
      </c>
    </row>
    <row r="176" spans="2:65" s="1" customFormat="1" ht="16.5" customHeight="1">
      <c r="B176" s="32"/>
      <c r="C176" s="133" t="s">
        <v>336</v>
      </c>
      <c r="D176" s="133" t="s">
        <v>164</v>
      </c>
      <c r="E176" s="134" t="s">
        <v>848</v>
      </c>
      <c r="F176" s="135" t="s">
        <v>849</v>
      </c>
      <c r="G176" s="136" t="s">
        <v>847</v>
      </c>
      <c r="H176" s="137">
        <v>1</v>
      </c>
      <c r="I176" s="138"/>
      <c r="J176" s="139">
        <f>ROUND(I176*H176,2)</f>
        <v>0</v>
      </c>
      <c r="K176" s="135" t="s">
        <v>1</v>
      </c>
      <c r="L176" s="32"/>
      <c r="M176" s="140" t="s">
        <v>1</v>
      </c>
      <c r="N176" s="141" t="s">
        <v>39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169</v>
      </c>
      <c r="AT176" s="144" t="s">
        <v>164</v>
      </c>
      <c r="AU176" s="144" t="s">
        <v>82</v>
      </c>
      <c r="AY176" s="17" t="s">
        <v>161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82</v>
      </c>
      <c r="BK176" s="145">
        <f>ROUND(I176*H176,2)</f>
        <v>0</v>
      </c>
      <c r="BL176" s="17" t="s">
        <v>169</v>
      </c>
      <c r="BM176" s="144" t="s">
        <v>506</v>
      </c>
    </row>
    <row r="177" spans="2:65" s="1" customFormat="1" ht="11.25">
      <c r="B177" s="32"/>
      <c r="D177" s="146" t="s">
        <v>171</v>
      </c>
      <c r="F177" s="147" t="s">
        <v>849</v>
      </c>
      <c r="I177" s="148"/>
      <c r="L177" s="32"/>
      <c r="M177" s="149"/>
      <c r="T177" s="56"/>
      <c r="AT177" s="17" t="s">
        <v>171</v>
      </c>
      <c r="AU177" s="17" t="s">
        <v>82</v>
      </c>
    </row>
    <row r="178" spans="2:65" s="1" customFormat="1" ht="19.5">
      <c r="B178" s="32"/>
      <c r="D178" s="146" t="s">
        <v>902</v>
      </c>
      <c r="F178" s="191" t="s">
        <v>903</v>
      </c>
      <c r="I178" s="148"/>
      <c r="L178" s="32"/>
      <c r="M178" s="149"/>
      <c r="T178" s="56"/>
      <c r="AT178" s="17" t="s">
        <v>902</v>
      </c>
      <c r="AU178" s="17" t="s">
        <v>82</v>
      </c>
    </row>
    <row r="179" spans="2:65" s="1" customFormat="1" ht="16.5" customHeight="1">
      <c r="B179" s="32"/>
      <c r="C179" s="133" t="s">
        <v>344</v>
      </c>
      <c r="D179" s="133" t="s">
        <v>164</v>
      </c>
      <c r="E179" s="134" t="s">
        <v>904</v>
      </c>
      <c r="F179" s="135" t="s">
        <v>905</v>
      </c>
      <c r="G179" s="136" t="s">
        <v>847</v>
      </c>
      <c r="H179" s="137">
        <v>6</v>
      </c>
      <c r="I179" s="138"/>
      <c r="J179" s="139">
        <f>ROUND(I179*H179,2)</f>
        <v>0</v>
      </c>
      <c r="K179" s="135" t="s">
        <v>1</v>
      </c>
      <c r="L179" s="32"/>
      <c r="M179" s="140" t="s">
        <v>1</v>
      </c>
      <c r="N179" s="141" t="s">
        <v>39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169</v>
      </c>
      <c r="AT179" s="144" t="s">
        <v>164</v>
      </c>
      <c r="AU179" s="144" t="s">
        <v>82</v>
      </c>
      <c r="AY179" s="17" t="s">
        <v>161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82</v>
      </c>
      <c r="BK179" s="145">
        <f>ROUND(I179*H179,2)</f>
        <v>0</v>
      </c>
      <c r="BL179" s="17" t="s">
        <v>169</v>
      </c>
      <c r="BM179" s="144" t="s">
        <v>517</v>
      </c>
    </row>
    <row r="180" spans="2:65" s="1" customFormat="1" ht="11.25">
      <c r="B180" s="32"/>
      <c r="D180" s="146" t="s">
        <v>171</v>
      </c>
      <c r="F180" s="147" t="s">
        <v>905</v>
      </c>
      <c r="I180" s="148"/>
      <c r="L180" s="32"/>
      <c r="M180" s="149"/>
      <c r="T180" s="56"/>
      <c r="AT180" s="17" t="s">
        <v>171</v>
      </c>
      <c r="AU180" s="17" t="s">
        <v>82</v>
      </c>
    </row>
    <row r="181" spans="2:65" s="1" customFormat="1" ht="16.5" customHeight="1">
      <c r="B181" s="32"/>
      <c r="C181" s="133" t="s">
        <v>353</v>
      </c>
      <c r="D181" s="133" t="s">
        <v>164</v>
      </c>
      <c r="E181" s="134" t="s">
        <v>856</v>
      </c>
      <c r="F181" s="135" t="s">
        <v>857</v>
      </c>
      <c r="G181" s="136" t="s">
        <v>847</v>
      </c>
      <c r="H181" s="137">
        <v>1</v>
      </c>
      <c r="I181" s="138"/>
      <c r="J181" s="139">
        <f>ROUND(I181*H181,2)</f>
        <v>0</v>
      </c>
      <c r="K181" s="135" t="s">
        <v>1</v>
      </c>
      <c r="L181" s="32"/>
      <c r="M181" s="140" t="s">
        <v>1</v>
      </c>
      <c r="N181" s="141" t="s">
        <v>39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169</v>
      </c>
      <c r="AT181" s="144" t="s">
        <v>164</v>
      </c>
      <c r="AU181" s="144" t="s">
        <v>82</v>
      </c>
      <c r="AY181" s="17" t="s">
        <v>161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82</v>
      </c>
      <c r="BK181" s="145">
        <f>ROUND(I181*H181,2)</f>
        <v>0</v>
      </c>
      <c r="BL181" s="17" t="s">
        <v>169</v>
      </c>
      <c r="BM181" s="144" t="s">
        <v>241</v>
      </c>
    </row>
    <row r="182" spans="2:65" s="1" customFormat="1" ht="11.25">
      <c r="B182" s="32"/>
      <c r="D182" s="146" t="s">
        <v>171</v>
      </c>
      <c r="F182" s="147" t="s">
        <v>857</v>
      </c>
      <c r="I182" s="148"/>
      <c r="L182" s="32"/>
      <c r="M182" s="149"/>
      <c r="T182" s="56"/>
      <c r="AT182" s="17" t="s">
        <v>171</v>
      </c>
      <c r="AU182" s="17" t="s">
        <v>82</v>
      </c>
    </row>
    <row r="183" spans="2:65" s="1" customFormat="1" ht="16.5" customHeight="1">
      <c r="B183" s="32"/>
      <c r="C183" s="133" t="s">
        <v>357</v>
      </c>
      <c r="D183" s="133" t="s">
        <v>164</v>
      </c>
      <c r="E183" s="134" t="s">
        <v>858</v>
      </c>
      <c r="F183" s="135" t="s">
        <v>859</v>
      </c>
      <c r="G183" s="136" t="s">
        <v>847</v>
      </c>
      <c r="H183" s="137">
        <v>15</v>
      </c>
      <c r="I183" s="138"/>
      <c r="J183" s="139">
        <f>ROUND(I183*H183,2)</f>
        <v>0</v>
      </c>
      <c r="K183" s="135" t="s">
        <v>1</v>
      </c>
      <c r="L183" s="32"/>
      <c r="M183" s="140" t="s">
        <v>1</v>
      </c>
      <c r="N183" s="141" t="s">
        <v>39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169</v>
      </c>
      <c r="AT183" s="144" t="s">
        <v>164</v>
      </c>
      <c r="AU183" s="144" t="s">
        <v>82</v>
      </c>
      <c r="AY183" s="17" t="s">
        <v>161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82</v>
      </c>
      <c r="BK183" s="145">
        <f>ROUND(I183*H183,2)</f>
        <v>0</v>
      </c>
      <c r="BL183" s="17" t="s">
        <v>169</v>
      </c>
      <c r="BM183" s="144" t="s">
        <v>540</v>
      </c>
    </row>
    <row r="184" spans="2:65" s="1" customFormat="1" ht="11.25">
      <c r="B184" s="32"/>
      <c r="D184" s="146" t="s">
        <v>171</v>
      </c>
      <c r="F184" s="147" t="s">
        <v>859</v>
      </c>
      <c r="I184" s="148"/>
      <c r="L184" s="32"/>
      <c r="M184" s="149"/>
      <c r="T184" s="56"/>
      <c r="AT184" s="17" t="s">
        <v>171</v>
      </c>
      <c r="AU184" s="17" t="s">
        <v>82</v>
      </c>
    </row>
    <row r="185" spans="2:65" s="1" customFormat="1" ht="16.5" customHeight="1">
      <c r="B185" s="32"/>
      <c r="C185" s="133" t="s">
        <v>363</v>
      </c>
      <c r="D185" s="133" t="s">
        <v>164</v>
      </c>
      <c r="E185" s="134" t="s">
        <v>906</v>
      </c>
      <c r="F185" s="135" t="s">
        <v>907</v>
      </c>
      <c r="G185" s="136" t="s">
        <v>847</v>
      </c>
      <c r="H185" s="137">
        <v>2</v>
      </c>
      <c r="I185" s="138"/>
      <c r="J185" s="139">
        <f>ROUND(I185*H185,2)</f>
        <v>0</v>
      </c>
      <c r="K185" s="135" t="s">
        <v>1</v>
      </c>
      <c r="L185" s="32"/>
      <c r="M185" s="140" t="s">
        <v>1</v>
      </c>
      <c r="N185" s="141" t="s">
        <v>39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169</v>
      </c>
      <c r="AT185" s="144" t="s">
        <v>164</v>
      </c>
      <c r="AU185" s="144" t="s">
        <v>82</v>
      </c>
      <c r="AY185" s="17" t="s">
        <v>161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82</v>
      </c>
      <c r="BK185" s="145">
        <f>ROUND(I185*H185,2)</f>
        <v>0</v>
      </c>
      <c r="BL185" s="17" t="s">
        <v>169</v>
      </c>
      <c r="BM185" s="144" t="s">
        <v>550</v>
      </c>
    </row>
    <row r="186" spans="2:65" s="1" customFormat="1" ht="11.25">
      <c r="B186" s="32"/>
      <c r="D186" s="146" t="s">
        <v>171</v>
      </c>
      <c r="F186" s="147" t="s">
        <v>907</v>
      </c>
      <c r="I186" s="148"/>
      <c r="L186" s="32"/>
      <c r="M186" s="149"/>
      <c r="T186" s="56"/>
      <c r="AT186" s="17" t="s">
        <v>171</v>
      </c>
      <c r="AU186" s="17" t="s">
        <v>82</v>
      </c>
    </row>
    <row r="187" spans="2:65" s="1" customFormat="1" ht="21.75" customHeight="1">
      <c r="B187" s="32"/>
      <c r="C187" s="133" t="s">
        <v>371</v>
      </c>
      <c r="D187" s="133" t="s">
        <v>164</v>
      </c>
      <c r="E187" s="134" t="s">
        <v>862</v>
      </c>
      <c r="F187" s="135" t="s">
        <v>863</v>
      </c>
      <c r="G187" s="136" t="s">
        <v>847</v>
      </c>
      <c r="H187" s="137">
        <v>1</v>
      </c>
      <c r="I187" s="138"/>
      <c r="J187" s="139">
        <f>ROUND(I187*H187,2)</f>
        <v>0</v>
      </c>
      <c r="K187" s="135" t="s">
        <v>1</v>
      </c>
      <c r="L187" s="32"/>
      <c r="M187" s="140" t="s">
        <v>1</v>
      </c>
      <c r="N187" s="141" t="s">
        <v>39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169</v>
      </c>
      <c r="AT187" s="144" t="s">
        <v>164</v>
      </c>
      <c r="AU187" s="144" t="s">
        <v>82</v>
      </c>
      <c r="AY187" s="17" t="s">
        <v>161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82</v>
      </c>
      <c r="BK187" s="145">
        <f>ROUND(I187*H187,2)</f>
        <v>0</v>
      </c>
      <c r="BL187" s="17" t="s">
        <v>169</v>
      </c>
      <c r="BM187" s="144" t="s">
        <v>563</v>
      </c>
    </row>
    <row r="188" spans="2:65" s="1" customFormat="1" ht="11.25">
      <c r="B188" s="32"/>
      <c r="D188" s="146" t="s">
        <v>171</v>
      </c>
      <c r="F188" s="147" t="s">
        <v>863</v>
      </c>
      <c r="I188" s="148"/>
      <c r="L188" s="32"/>
      <c r="M188" s="149"/>
      <c r="T188" s="56"/>
      <c r="AT188" s="17" t="s">
        <v>171</v>
      </c>
      <c r="AU188" s="17" t="s">
        <v>82</v>
      </c>
    </row>
    <row r="189" spans="2:65" s="1" customFormat="1" ht="16.5" customHeight="1">
      <c r="B189" s="32"/>
      <c r="C189" s="133" t="s">
        <v>377</v>
      </c>
      <c r="D189" s="133" t="s">
        <v>164</v>
      </c>
      <c r="E189" s="134" t="s">
        <v>908</v>
      </c>
      <c r="F189" s="135" t="s">
        <v>909</v>
      </c>
      <c r="G189" s="136" t="s">
        <v>847</v>
      </c>
      <c r="H189" s="137">
        <v>6</v>
      </c>
      <c r="I189" s="138"/>
      <c r="J189" s="139">
        <f>ROUND(I189*H189,2)</f>
        <v>0</v>
      </c>
      <c r="K189" s="135" t="s">
        <v>1</v>
      </c>
      <c r="L189" s="32"/>
      <c r="M189" s="140" t="s">
        <v>1</v>
      </c>
      <c r="N189" s="141" t="s">
        <v>39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169</v>
      </c>
      <c r="AT189" s="144" t="s">
        <v>164</v>
      </c>
      <c r="AU189" s="144" t="s">
        <v>82</v>
      </c>
      <c r="AY189" s="17" t="s">
        <v>161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82</v>
      </c>
      <c r="BK189" s="145">
        <f>ROUND(I189*H189,2)</f>
        <v>0</v>
      </c>
      <c r="BL189" s="17" t="s">
        <v>169</v>
      </c>
      <c r="BM189" s="144" t="s">
        <v>578</v>
      </c>
    </row>
    <row r="190" spans="2:65" s="1" customFormat="1" ht="11.25">
      <c r="B190" s="32"/>
      <c r="D190" s="146" t="s">
        <v>171</v>
      </c>
      <c r="F190" s="147" t="s">
        <v>909</v>
      </c>
      <c r="I190" s="148"/>
      <c r="L190" s="32"/>
      <c r="M190" s="149"/>
      <c r="T190" s="56"/>
      <c r="AT190" s="17" t="s">
        <v>171</v>
      </c>
      <c r="AU190" s="17" t="s">
        <v>82</v>
      </c>
    </row>
    <row r="191" spans="2:65" s="1" customFormat="1" ht="16.5" customHeight="1">
      <c r="B191" s="32"/>
      <c r="C191" s="133" t="s">
        <v>383</v>
      </c>
      <c r="D191" s="133" t="s">
        <v>164</v>
      </c>
      <c r="E191" s="134" t="s">
        <v>864</v>
      </c>
      <c r="F191" s="135" t="s">
        <v>865</v>
      </c>
      <c r="G191" s="136" t="s">
        <v>847</v>
      </c>
      <c r="H191" s="137">
        <v>1</v>
      </c>
      <c r="I191" s="138"/>
      <c r="J191" s="139">
        <f>ROUND(I191*H191,2)</f>
        <v>0</v>
      </c>
      <c r="K191" s="135" t="s">
        <v>1</v>
      </c>
      <c r="L191" s="32"/>
      <c r="M191" s="140" t="s">
        <v>1</v>
      </c>
      <c r="N191" s="141" t="s">
        <v>39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169</v>
      </c>
      <c r="AT191" s="144" t="s">
        <v>164</v>
      </c>
      <c r="AU191" s="144" t="s">
        <v>82</v>
      </c>
      <c r="AY191" s="17" t="s">
        <v>161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82</v>
      </c>
      <c r="BK191" s="145">
        <f>ROUND(I191*H191,2)</f>
        <v>0</v>
      </c>
      <c r="BL191" s="17" t="s">
        <v>169</v>
      </c>
      <c r="BM191" s="144" t="s">
        <v>590</v>
      </c>
    </row>
    <row r="192" spans="2:65" s="1" customFormat="1" ht="11.25">
      <c r="B192" s="32"/>
      <c r="D192" s="146" t="s">
        <v>171</v>
      </c>
      <c r="F192" s="147" t="s">
        <v>865</v>
      </c>
      <c r="I192" s="148"/>
      <c r="L192" s="32"/>
      <c r="M192" s="149"/>
      <c r="T192" s="56"/>
      <c r="AT192" s="17" t="s">
        <v>171</v>
      </c>
      <c r="AU192" s="17" t="s">
        <v>82</v>
      </c>
    </row>
    <row r="193" spans="2:65" s="1" customFormat="1" ht="16.5" customHeight="1">
      <c r="B193" s="32"/>
      <c r="C193" s="133" t="s">
        <v>388</v>
      </c>
      <c r="D193" s="133" t="s">
        <v>164</v>
      </c>
      <c r="E193" s="134" t="s">
        <v>866</v>
      </c>
      <c r="F193" s="135" t="s">
        <v>867</v>
      </c>
      <c r="G193" s="136" t="s">
        <v>847</v>
      </c>
      <c r="H193" s="137">
        <v>20</v>
      </c>
      <c r="I193" s="138"/>
      <c r="J193" s="139">
        <f>ROUND(I193*H193,2)</f>
        <v>0</v>
      </c>
      <c r="K193" s="135" t="s">
        <v>1</v>
      </c>
      <c r="L193" s="32"/>
      <c r="M193" s="140" t="s">
        <v>1</v>
      </c>
      <c r="N193" s="141" t="s">
        <v>39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169</v>
      </c>
      <c r="AT193" s="144" t="s">
        <v>164</v>
      </c>
      <c r="AU193" s="144" t="s">
        <v>82</v>
      </c>
      <c r="AY193" s="17" t="s">
        <v>161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82</v>
      </c>
      <c r="BK193" s="145">
        <f>ROUND(I193*H193,2)</f>
        <v>0</v>
      </c>
      <c r="BL193" s="17" t="s">
        <v>169</v>
      </c>
      <c r="BM193" s="144" t="s">
        <v>600</v>
      </c>
    </row>
    <row r="194" spans="2:65" s="1" customFormat="1" ht="11.25">
      <c r="B194" s="32"/>
      <c r="D194" s="146" t="s">
        <v>171</v>
      </c>
      <c r="F194" s="147" t="s">
        <v>867</v>
      </c>
      <c r="I194" s="148"/>
      <c r="L194" s="32"/>
      <c r="M194" s="149"/>
      <c r="T194" s="56"/>
      <c r="AT194" s="17" t="s">
        <v>171</v>
      </c>
      <c r="AU194" s="17" t="s">
        <v>82</v>
      </c>
    </row>
    <row r="195" spans="2:65" s="1" customFormat="1" ht="16.5" customHeight="1">
      <c r="B195" s="32"/>
      <c r="C195" s="133" t="s">
        <v>395</v>
      </c>
      <c r="D195" s="133" t="s">
        <v>164</v>
      </c>
      <c r="E195" s="134" t="s">
        <v>868</v>
      </c>
      <c r="F195" s="135" t="s">
        <v>869</v>
      </c>
      <c r="G195" s="136" t="s">
        <v>178</v>
      </c>
      <c r="H195" s="137">
        <v>35</v>
      </c>
      <c r="I195" s="138"/>
      <c r="J195" s="139">
        <f>ROUND(I195*H195,2)</f>
        <v>0</v>
      </c>
      <c r="K195" s="135" t="s">
        <v>1</v>
      </c>
      <c r="L195" s="32"/>
      <c r="M195" s="140" t="s">
        <v>1</v>
      </c>
      <c r="N195" s="141" t="s">
        <v>39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169</v>
      </c>
      <c r="AT195" s="144" t="s">
        <v>164</v>
      </c>
      <c r="AU195" s="144" t="s">
        <v>82</v>
      </c>
      <c r="AY195" s="17" t="s">
        <v>161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82</v>
      </c>
      <c r="BK195" s="145">
        <f>ROUND(I195*H195,2)</f>
        <v>0</v>
      </c>
      <c r="BL195" s="17" t="s">
        <v>169</v>
      </c>
      <c r="BM195" s="144" t="s">
        <v>613</v>
      </c>
    </row>
    <row r="196" spans="2:65" s="1" customFormat="1" ht="11.25">
      <c r="B196" s="32"/>
      <c r="D196" s="146" t="s">
        <v>171</v>
      </c>
      <c r="F196" s="147" t="s">
        <v>869</v>
      </c>
      <c r="I196" s="148"/>
      <c r="L196" s="32"/>
      <c r="M196" s="149"/>
      <c r="T196" s="56"/>
      <c r="AT196" s="17" t="s">
        <v>171</v>
      </c>
      <c r="AU196" s="17" t="s">
        <v>82</v>
      </c>
    </row>
    <row r="197" spans="2:65" s="1" customFormat="1" ht="16.5" customHeight="1">
      <c r="B197" s="32"/>
      <c r="C197" s="133" t="s">
        <v>402</v>
      </c>
      <c r="D197" s="133" t="s">
        <v>164</v>
      </c>
      <c r="E197" s="134" t="s">
        <v>870</v>
      </c>
      <c r="F197" s="135" t="s">
        <v>871</v>
      </c>
      <c r="G197" s="136" t="s">
        <v>178</v>
      </c>
      <c r="H197" s="137">
        <v>35</v>
      </c>
      <c r="I197" s="138"/>
      <c r="J197" s="139">
        <f>ROUND(I197*H197,2)</f>
        <v>0</v>
      </c>
      <c r="K197" s="135" t="s">
        <v>1</v>
      </c>
      <c r="L197" s="32"/>
      <c r="M197" s="140" t="s">
        <v>1</v>
      </c>
      <c r="N197" s="141" t="s">
        <v>39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169</v>
      </c>
      <c r="AT197" s="144" t="s">
        <v>164</v>
      </c>
      <c r="AU197" s="144" t="s">
        <v>82</v>
      </c>
      <c r="AY197" s="17" t="s">
        <v>161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82</v>
      </c>
      <c r="BK197" s="145">
        <f>ROUND(I197*H197,2)</f>
        <v>0</v>
      </c>
      <c r="BL197" s="17" t="s">
        <v>169</v>
      </c>
      <c r="BM197" s="144" t="s">
        <v>623</v>
      </c>
    </row>
    <row r="198" spans="2:65" s="1" customFormat="1" ht="11.25">
      <c r="B198" s="32"/>
      <c r="D198" s="146" t="s">
        <v>171</v>
      </c>
      <c r="F198" s="147" t="s">
        <v>871</v>
      </c>
      <c r="I198" s="148"/>
      <c r="L198" s="32"/>
      <c r="M198" s="149"/>
      <c r="T198" s="56"/>
      <c r="AT198" s="17" t="s">
        <v>171</v>
      </c>
      <c r="AU198" s="17" t="s">
        <v>82</v>
      </c>
    </row>
    <row r="199" spans="2:65" s="1" customFormat="1" ht="16.5" customHeight="1">
      <c r="B199" s="32"/>
      <c r="C199" s="133" t="s">
        <v>408</v>
      </c>
      <c r="D199" s="133" t="s">
        <v>164</v>
      </c>
      <c r="E199" s="134" t="s">
        <v>872</v>
      </c>
      <c r="F199" s="135" t="s">
        <v>873</v>
      </c>
      <c r="G199" s="136" t="s">
        <v>178</v>
      </c>
      <c r="H199" s="137">
        <v>100</v>
      </c>
      <c r="I199" s="138"/>
      <c r="J199" s="139">
        <f>ROUND(I199*H199,2)</f>
        <v>0</v>
      </c>
      <c r="K199" s="135" t="s">
        <v>1</v>
      </c>
      <c r="L199" s="32"/>
      <c r="M199" s="140" t="s">
        <v>1</v>
      </c>
      <c r="N199" s="141" t="s">
        <v>39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169</v>
      </c>
      <c r="AT199" s="144" t="s">
        <v>164</v>
      </c>
      <c r="AU199" s="144" t="s">
        <v>82</v>
      </c>
      <c r="AY199" s="17" t="s">
        <v>161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82</v>
      </c>
      <c r="BK199" s="145">
        <f>ROUND(I199*H199,2)</f>
        <v>0</v>
      </c>
      <c r="BL199" s="17" t="s">
        <v>169</v>
      </c>
      <c r="BM199" s="144" t="s">
        <v>636</v>
      </c>
    </row>
    <row r="200" spans="2:65" s="1" customFormat="1" ht="11.25">
      <c r="B200" s="32"/>
      <c r="D200" s="146" t="s">
        <v>171</v>
      </c>
      <c r="F200" s="147" t="s">
        <v>873</v>
      </c>
      <c r="I200" s="148"/>
      <c r="L200" s="32"/>
      <c r="M200" s="149"/>
      <c r="T200" s="56"/>
      <c r="AT200" s="17" t="s">
        <v>171</v>
      </c>
      <c r="AU200" s="17" t="s">
        <v>82</v>
      </c>
    </row>
    <row r="201" spans="2:65" s="1" customFormat="1" ht="16.5" customHeight="1">
      <c r="B201" s="32"/>
      <c r="C201" s="133" t="s">
        <v>413</v>
      </c>
      <c r="D201" s="133" t="s">
        <v>164</v>
      </c>
      <c r="E201" s="134" t="s">
        <v>874</v>
      </c>
      <c r="F201" s="135" t="s">
        <v>875</v>
      </c>
      <c r="G201" s="136" t="s">
        <v>178</v>
      </c>
      <c r="H201" s="137">
        <v>200</v>
      </c>
      <c r="I201" s="138"/>
      <c r="J201" s="139">
        <f>ROUND(I201*H201,2)</f>
        <v>0</v>
      </c>
      <c r="K201" s="135" t="s">
        <v>1</v>
      </c>
      <c r="L201" s="32"/>
      <c r="M201" s="140" t="s">
        <v>1</v>
      </c>
      <c r="N201" s="141" t="s">
        <v>39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169</v>
      </c>
      <c r="AT201" s="144" t="s">
        <v>164</v>
      </c>
      <c r="AU201" s="144" t="s">
        <v>82</v>
      </c>
      <c r="AY201" s="17" t="s">
        <v>161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82</v>
      </c>
      <c r="BK201" s="145">
        <f>ROUND(I201*H201,2)</f>
        <v>0</v>
      </c>
      <c r="BL201" s="17" t="s">
        <v>169</v>
      </c>
      <c r="BM201" s="144" t="s">
        <v>795</v>
      </c>
    </row>
    <row r="202" spans="2:65" s="1" customFormat="1" ht="11.25">
      <c r="B202" s="32"/>
      <c r="D202" s="146" t="s">
        <v>171</v>
      </c>
      <c r="F202" s="147" t="s">
        <v>875</v>
      </c>
      <c r="I202" s="148"/>
      <c r="L202" s="32"/>
      <c r="M202" s="149"/>
      <c r="T202" s="56"/>
      <c r="AT202" s="17" t="s">
        <v>171</v>
      </c>
      <c r="AU202" s="17" t="s">
        <v>82</v>
      </c>
    </row>
    <row r="203" spans="2:65" s="1" customFormat="1" ht="16.5" customHeight="1">
      <c r="B203" s="32"/>
      <c r="C203" s="133" t="s">
        <v>421</v>
      </c>
      <c r="D203" s="133" t="s">
        <v>164</v>
      </c>
      <c r="E203" s="134" t="s">
        <v>876</v>
      </c>
      <c r="F203" s="135" t="s">
        <v>877</v>
      </c>
      <c r="G203" s="136" t="s">
        <v>178</v>
      </c>
      <c r="H203" s="137">
        <v>400</v>
      </c>
      <c r="I203" s="138"/>
      <c r="J203" s="139">
        <f>ROUND(I203*H203,2)</f>
        <v>0</v>
      </c>
      <c r="K203" s="135" t="s">
        <v>1</v>
      </c>
      <c r="L203" s="32"/>
      <c r="M203" s="140" t="s">
        <v>1</v>
      </c>
      <c r="N203" s="141" t="s">
        <v>39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169</v>
      </c>
      <c r="AT203" s="144" t="s">
        <v>164</v>
      </c>
      <c r="AU203" s="144" t="s">
        <v>82</v>
      </c>
      <c r="AY203" s="17" t="s">
        <v>161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82</v>
      </c>
      <c r="BK203" s="145">
        <f>ROUND(I203*H203,2)</f>
        <v>0</v>
      </c>
      <c r="BL203" s="17" t="s">
        <v>169</v>
      </c>
      <c r="BM203" s="144" t="s">
        <v>799</v>
      </c>
    </row>
    <row r="204" spans="2:65" s="1" customFormat="1" ht="11.25">
      <c r="B204" s="32"/>
      <c r="D204" s="146" t="s">
        <v>171</v>
      </c>
      <c r="F204" s="147" t="s">
        <v>877</v>
      </c>
      <c r="I204" s="148"/>
      <c r="L204" s="32"/>
      <c r="M204" s="149"/>
      <c r="T204" s="56"/>
      <c r="AT204" s="17" t="s">
        <v>171</v>
      </c>
      <c r="AU204" s="17" t="s">
        <v>82</v>
      </c>
    </row>
    <row r="205" spans="2:65" s="1" customFormat="1" ht="16.5" customHeight="1">
      <c r="B205" s="32"/>
      <c r="C205" s="133" t="s">
        <v>426</v>
      </c>
      <c r="D205" s="133" t="s">
        <v>164</v>
      </c>
      <c r="E205" s="134" t="s">
        <v>878</v>
      </c>
      <c r="F205" s="135" t="s">
        <v>879</v>
      </c>
      <c r="G205" s="136" t="s">
        <v>178</v>
      </c>
      <c r="H205" s="137">
        <v>120</v>
      </c>
      <c r="I205" s="138"/>
      <c r="J205" s="139">
        <f>ROUND(I205*H205,2)</f>
        <v>0</v>
      </c>
      <c r="K205" s="135" t="s">
        <v>1</v>
      </c>
      <c r="L205" s="32"/>
      <c r="M205" s="140" t="s">
        <v>1</v>
      </c>
      <c r="N205" s="141" t="s">
        <v>39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169</v>
      </c>
      <c r="AT205" s="144" t="s">
        <v>164</v>
      </c>
      <c r="AU205" s="144" t="s">
        <v>82</v>
      </c>
      <c r="AY205" s="17" t="s">
        <v>161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82</v>
      </c>
      <c r="BK205" s="145">
        <f>ROUND(I205*H205,2)</f>
        <v>0</v>
      </c>
      <c r="BL205" s="17" t="s">
        <v>169</v>
      </c>
      <c r="BM205" s="144" t="s">
        <v>803</v>
      </c>
    </row>
    <row r="206" spans="2:65" s="1" customFormat="1" ht="11.25">
      <c r="B206" s="32"/>
      <c r="D206" s="146" t="s">
        <v>171</v>
      </c>
      <c r="F206" s="147" t="s">
        <v>879</v>
      </c>
      <c r="I206" s="148"/>
      <c r="L206" s="32"/>
      <c r="M206" s="149"/>
      <c r="T206" s="56"/>
      <c r="AT206" s="17" t="s">
        <v>171</v>
      </c>
      <c r="AU206" s="17" t="s">
        <v>82</v>
      </c>
    </row>
    <row r="207" spans="2:65" s="1" customFormat="1" ht="16.5" customHeight="1">
      <c r="B207" s="32"/>
      <c r="C207" s="133" t="s">
        <v>431</v>
      </c>
      <c r="D207" s="133" t="s">
        <v>164</v>
      </c>
      <c r="E207" s="134" t="s">
        <v>882</v>
      </c>
      <c r="F207" s="135" t="s">
        <v>883</v>
      </c>
      <c r="G207" s="136" t="s">
        <v>178</v>
      </c>
      <c r="H207" s="137">
        <v>100</v>
      </c>
      <c r="I207" s="138"/>
      <c r="J207" s="139">
        <f>ROUND(I207*H207,2)</f>
        <v>0</v>
      </c>
      <c r="K207" s="135" t="s">
        <v>1</v>
      </c>
      <c r="L207" s="32"/>
      <c r="M207" s="140" t="s">
        <v>1</v>
      </c>
      <c r="N207" s="141" t="s">
        <v>39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169</v>
      </c>
      <c r="AT207" s="144" t="s">
        <v>164</v>
      </c>
      <c r="AU207" s="144" t="s">
        <v>82</v>
      </c>
      <c r="AY207" s="17" t="s">
        <v>161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82</v>
      </c>
      <c r="BK207" s="145">
        <f>ROUND(I207*H207,2)</f>
        <v>0</v>
      </c>
      <c r="BL207" s="17" t="s">
        <v>169</v>
      </c>
      <c r="BM207" s="144" t="s">
        <v>807</v>
      </c>
    </row>
    <row r="208" spans="2:65" s="1" customFormat="1" ht="11.25">
      <c r="B208" s="32"/>
      <c r="D208" s="146" t="s">
        <v>171</v>
      </c>
      <c r="F208" s="147" t="s">
        <v>883</v>
      </c>
      <c r="I208" s="148"/>
      <c r="L208" s="32"/>
      <c r="M208" s="149"/>
      <c r="T208" s="56"/>
      <c r="AT208" s="17" t="s">
        <v>171</v>
      </c>
      <c r="AU208" s="17" t="s">
        <v>82</v>
      </c>
    </row>
    <row r="209" spans="2:65" s="1" customFormat="1" ht="16.5" customHeight="1">
      <c r="B209" s="32"/>
      <c r="C209" s="133" t="s">
        <v>439</v>
      </c>
      <c r="D209" s="133" t="s">
        <v>164</v>
      </c>
      <c r="E209" s="134" t="s">
        <v>884</v>
      </c>
      <c r="F209" s="135" t="s">
        <v>885</v>
      </c>
      <c r="G209" s="136" t="s">
        <v>847</v>
      </c>
      <c r="H209" s="137">
        <v>2</v>
      </c>
      <c r="I209" s="138"/>
      <c r="J209" s="139">
        <f>ROUND(I209*H209,2)</f>
        <v>0</v>
      </c>
      <c r="K209" s="135" t="s">
        <v>1</v>
      </c>
      <c r="L209" s="32"/>
      <c r="M209" s="140" t="s">
        <v>1</v>
      </c>
      <c r="N209" s="141" t="s">
        <v>39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169</v>
      </c>
      <c r="AT209" s="144" t="s">
        <v>164</v>
      </c>
      <c r="AU209" s="144" t="s">
        <v>82</v>
      </c>
      <c r="AY209" s="17" t="s">
        <v>161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82</v>
      </c>
      <c r="BK209" s="145">
        <f>ROUND(I209*H209,2)</f>
        <v>0</v>
      </c>
      <c r="BL209" s="17" t="s">
        <v>169</v>
      </c>
      <c r="BM209" s="144" t="s">
        <v>811</v>
      </c>
    </row>
    <row r="210" spans="2:65" s="1" customFormat="1" ht="11.25">
      <c r="B210" s="32"/>
      <c r="D210" s="146" t="s">
        <v>171</v>
      </c>
      <c r="F210" s="147" t="s">
        <v>885</v>
      </c>
      <c r="I210" s="148"/>
      <c r="L210" s="32"/>
      <c r="M210" s="149"/>
      <c r="T210" s="56"/>
      <c r="AT210" s="17" t="s">
        <v>171</v>
      </c>
      <c r="AU210" s="17" t="s">
        <v>82</v>
      </c>
    </row>
    <row r="211" spans="2:65" s="1" customFormat="1" ht="16.5" customHeight="1">
      <c r="B211" s="32"/>
      <c r="C211" s="133" t="s">
        <v>447</v>
      </c>
      <c r="D211" s="133" t="s">
        <v>164</v>
      </c>
      <c r="E211" s="134" t="s">
        <v>886</v>
      </c>
      <c r="F211" s="135" t="s">
        <v>887</v>
      </c>
      <c r="G211" s="136" t="s">
        <v>178</v>
      </c>
      <c r="H211" s="137">
        <v>100</v>
      </c>
      <c r="I211" s="138"/>
      <c r="J211" s="139">
        <f>ROUND(I211*H211,2)</f>
        <v>0</v>
      </c>
      <c r="K211" s="135" t="s">
        <v>1</v>
      </c>
      <c r="L211" s="32"/>
      <c r="M211" s="140" t="s">
        <v>1</v>
      </c>
      <c r="N211" s="141" t="s">
        <v>39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169</v>
      </c>
      <c r="AT211" s="144" t="s">
        <v>164</v>
      </c>
      <c r="AU211" s="144" t="s">
        <v>82</v>
      </c>
      <c r="AY211" s="17" t="s">
        <v>161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82</v>
      </c>
      <c r="BK211" s="145">
        <f>ROUND(I211*H211,2)</f>
        <v>0</v>
      </c>
      <c r="BL211" s="17" t="s">
        <v>169</v>
      </c>
      <c r="BM211" s="144" t="s">
        <v>816</v>
      </c>
    </row>
    <row r="212" spans="2:65" s="1" customFormat="1" ht="11.25">
      <c r="B212" s="32"/>
      <c r="D212" s="146" t="s">
        <v>171</v>
      </c>
      <c r="F212" s="147" t="s">
        <v>887</v>
      </c>
      <c r="I212" s="148"/>
      <c r="L212" s="32"/>
      <c r="M212" s="149"/>
      <c r="T212" s="56"/>
      <c r="AT212" s="17" t="s">
        <v>171</v>
      </c>
      <c r="AU212" s="17" t="s">
        <v>82</v>
      </c>
    </row>
    <row r="213" spans="2:65" s="1" customFormat="1" ht="16.5" customHeight="1">
      <c r="B213" s="32"/>
      <c r="C213" s="133" t="s">
        <v>452</v>
      </c>
      <c r="D213" s="133" t="s">
        <v>164</v>
      </c>
      <c r="E213" s="134" t="s">
        <v>888</v>
      </c>
      <c r="F213" s="135" t="s">
        <v>889</v>
      </c>
      <c r="G213" s="136" t="s">
        <v>178</v>
      </c>
      <c r="H213" s="137">
        <v>40</v>
      </c>
      <c r="I213" s="138"/>
      <c r="J213" s="139">
        <f>ROUND(I213*H213,2)</f>
        <v>0</v>
      </c>
      <c r="K213" s="135" t="s">
        <v>1</v>
      </c>
      <c r="L213" s="32"/>
      <c r="M213" s="140" t="s">
        <v>1</v>
      </c>
      <c r="N213" s="141" t="s">
        <v>39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169</v>
      </c>
      <c r="AT213" s="144" t="s">
        <v>164</v>
      </c>
      <c r="AU213" s="144" t="s">
        <v>82</v>
      </c>
      <c r="AY213" s="17" t="s">
        <v>161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82</v>
      </c>
      <c r="BK213" s="145">
        <f>ROUND(I213*H213,2)</f>
        <v>0</v>
      </c>
      <c r="BL213" s="17" t="s">
        <v>169</v>
      </c>
      <c r="BM213" s="144" t="s">
        <v>824</v>
      </c>
    </row>
    <row r="214" spans="2:65" s="1" customFormat="1" ht="11.25">
      <c r="B214" s="32"/>
      <c r="D214" s="146" t="s">
        <v>171</v>
      </c>
      <c r="F214" s="147" t="s">
        <v>889</v>
      </c>
      <c r="I214" s="148"/>
      <c r="L214" s="32"/>
      <c r="M214" s="149"/>
      <c r="T214" s="56"/>
      <c r="AT214" s="17" t="s">
        <v>171</v>
      </c>
      <c r="AU214" s="17" t="s">
        <v>82</v>
      </c>
    </row>
    <row r="215" spans="2:65" s="1" customFormat="1" ht="16.5" customHeight="1">
      <c r="B215" s="32"/>
      <c r="C215" s="133" t="s">
        <v>458</v>
      </c>
      <c r="D215" s="133" t="s">
        <v>164</v>
      </c>
      <c r="E215" s="134" t="s">
        <v>890</v>
      </c>
      <c r="F215" s="135" t="s">
        <v>891</v>
      </c>
      <c r="G215" s="136" t="s">
        <v>178</v>
      </c>
      <c r="H215" s="137">
        <v>120</v>
      </c>
      <c r="I215" s="138"/>
      <c r="J215" s="139">
        <f>ROUND(I215*H215,2)</f>
        <v>0</v>
      </c>
      <c r="K215" s="135" t="s">
        <v>1</v>
      </c>
      <c r="L215" s="32"/>
      <c r="M215" s="140" t="s">
        <v>1</v>
      </c>
      <c r="N215" s="141" t="s">
        <v>39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169</v>
      </c>
      <c r="AT215" s="144" t="s">
        <v>164</v>
      </c>
      <c r="AU215" s="144" t="s">
        <v>82</v>
      </c>
      <c r="AY215" s="17" t="s">
        <v>161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82</v>
      </c>
      <c r="BK215" s="145">
        <f>ROUND(I215*H215,2)</f>
        <v>0</v>
      </c>
      <c r="BL215" s="17" t="s">
        <v>169</v>
      </c>
      <c r="BM215" s="144" t="s">
        <v>829</v>
      </c>
    </row>
    <row r="216" spans="2:65" s="1" customFormat="1" ht="11.25">
      <c r="B216" s="32"/>
      <c r="D216" s="146" t="s">
        <v>171</v>
      </c>
      <c r="F216" s="147" t="s">
        <v>891</v>
      </c>
      <c r="I216" s="148"/>
      <c r="L216" s="32"/>
      <c r="M216" s="149"/>
      <c r="T216" s="56"/>
      <c r="AT216" s="17" t="s">
        <v>171</v>
      </c>
      <c r="AU216" s="17" t="s">
        <v>82</v>
      </c>
    </row>
    <row r="217" spans="2:65" s="1" customFormat="1" ht="16.5" customHeight="1">
      <c r="B217" s="32"/>
      <c r="C217" s="133" t="s">
        <v>463</v>
      </c>
      <c r="D217" s="133" t="s">
        <v>164</v>
      </c>
      <c r="E217" s="134" t="s">
        <v>894</v>
      </c>
      <c r="F217" s="135" t="s">
        <v>895</v>
      </c>
      <c r="G217" s="136" t="s">
        <v>178</v>
      </c>
      <c r="H217" s="137">
        <v>100</v>
      </c>
      <c r="I217" s="138"/>
      <c r="J217" s="139">
        <f>ROUND(I217*H217,2)</f>
        <v>0</v>
      </c>
      <c r="K217" s="135" t="s">
        <v>1</v>
      </c>
      <c r="L217" s="32"/>
      <c r="M217" s="140" t="s">
        <v>1</v>
      </c>
      <c r="N217" s="141" t="s">
        <v>39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169</v>
      </c>
      <c r="AT217" s="144" t="s">
        <v>164</v>
      </c>
      <c r="AU217" s="144" t="s">
        <v>82</v>
      </c>
      <c r="AY217" s="17" t="s">
        <v>161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7" t="s">
        <v>82</v>
      </c>
      <c r="BK217" s="145">
        <f>ROUND(I217*H217,2)</f>
        <v>0</v>
      </c>
      <c r="BL217" s="17" t="s">
        <v>169</v>
      </c>
      <c r="BM217" s="144" t="s">
        <v>834</v>
      </c>
    </row>
    <row r="218" spans="2:65" s="1" customFormat="1" ht="11.25">
      <c r="B218" s="32"/>
      <c r="D218" s="146" t="s">
        <v>171</v>
      </c>
      <c r="F218" s="147" t="s">
        <v>895</v>
      </c>
      <c r="I218" s="148"/>
      <c r="L218" s="32"/>
      <c r="M218" s="149"/>
      <c r="T218" s="56"/>
      <c r="AT218" s="17" t="s">
        <v>171</v>
      </c>
      <c r="AU218" s="17" t="s">
        <v>82</v>
      </c>
    </row>
    <row r="219" spans="2:65" s="1" customFormat="1" ht="16.5" customHeight="1">
      <c r="B219" s="32"/>
      <c r="C219" s="133" t="s">
        <v>468</v>
      </c>
      <c r="D219" s="133" t="s">
        <v>164</v>
      </c>
      <c r="E219" s="134" t="s">
        <v>896</v>
      </c>
      <c r="F219" s="135" t="s">
        <v>897</v>
      </c>
      <c r="G219" s="136" t="s">
        <v>822</v>
      </c>
      <c r="H219" s="137">
        <v>80</v>
      </c>
      <c r="I219" s="138"/>
      <c r="J219" s="139">
        <f>ROUND(I219*H219,2)</f>
        <v>0</v>
      </c>
      <c r="K219" s="135" t="s">
        <v>1</v>
      </c>
      <c r="L219" s="32"/>
      <c r="M219" s="140" t="s">
        <v>1</v>
      </c>
      <c r="N219" s="141" t="s">
        <v>39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169</v>
      </c>
      <c r="AT219" s="144" t="s">
        <v>164</v>
      </c>
      <c r="AU219" s="144" t="s">
        <v>82</v>
      </c>
      <c r="AY219" s="17" t="s">
        <v>161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82</v>
      </c>
      <c r="BK219" s="145">
        <f>ROUND(I219*H219,2)</f>
        <v>0</v>
      </c>
      <c r="BL219" s="17" t="s">
        <v>169</v>
      </c>
      <c r="BM219" s="144" t="s">
        <v>910</v>
      </c>
    </row>
    <row r="220" spans="2:65" s="1" customFormat="1" ht="11.25">
      <c r="B220" s="32"/>
      <c r="D220" s="146" t="s">
        <v>171</v>
      </c>
      <c r="F220" s="147" t="s">
        <v>897</v>
      </c>
      <c r="I220" s="148"/>
      <c r="L220" s="32"/>
      <c r="M220" s="149"/>
      <c r="T220" s="56"/>
      <c r="AT220" s="17" t="s">
        <v>171</v>
      </c>
      <c r="AU220" s="17" t="s">
        <v>82</v>
      </c>
    </row>
    <row r="221" spans="2:65" s="1" customFormat="1" ht="16.5" customHeight="1">
      <c r="B221" s="32"/>
      <c r="C221" s="133" t="s">
        <v>473</v>
      </c>
      <c r="D221" s="133" t="s">
        <v>164</v>
      </c>
      <c r="E221" s="134" t="s">
        <v>911</v>
      </c>
      <c r="F221" s="135" t="s">
        <v>912</v>
      </c>
      <c r="G221" s="136" t="s">
        <v>847</v>
      </c>
      <c r="H221" s="137">
        <v>2</v>
      </c>
      <c r="I221" s="138"/>
      <c r="J221" s="139">
        <f>ROUND(I221*H221,2)</f>
        <v>0</v>
      </c>
      <c r="K221" s="135" t="s">
        <v>1</v>
      </c>
      <c r="L221" s="32"/>
      <c r="M221" s="140" t="s">
        <v>1</v>
      </c>
      <c r="N221" s="141" t="s">
        <v>39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169</v>
      </c>
      <c r="AT221" s="144" t="s">
        <v>164</v>
      </c>
      <c r="AU221" s="144" t="s">
        <v>82</v>
      </c>
      <c r="AY221" s="17" t="s">
        <v>161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82</v>
      </c>
      <c r="BK221" s="145">
        <f>ROUND(I221*H221,2)</f>
        <v>0</v>
      </c>
      <c r="BL221" s="17" t="s">
        <v>169</v>
      </c>
      <c r="BM221" s="144" t="s">
        <v>913</v>
      </c>
    </row>
    <row r="222" spans="2:65" s="1" customFormat="1" ht="11.25">
      <c r="B222" s="32"/>
      <c r="D222" s="146" t="s">
        <v>171</v>
      </c>
      <c r="F222" s="147" t="s">
        <v>912</v>
      </c>
      <c r="I222" s="148"/>
      <c r="L222" s="32"/>
      <c r="M222" s="149"/>
      <c r="T222" s="56"/>
      <c r="AT222" s="17" t="s">
        <v>171</v>
      </c>
      <c r="AU222" s="17" t="s">
        <v>82</v>
      </c>
    </row>
    <row r="223" spans="2:65" s="1" customFormat="1" ht="21.75" customHeight="1">
      <c r="B223" s="32"/>
      <c r="C223" s="133" t="s">
        <v>478</v>
      </c>
      <c r="D223" s="133" t="s">
        <v>164</v>
      </c>
      <c r="E223" s="134" t="s">
        <v>862</v>
      </c>
      <c r="F223" s="135" t="s">
        <v>863</v>
      </c>
      <c r="G223" s="136" t="s">
        <v>847</v>
      </c>
      <c r="H223" s="137">
        <v>1</v>
      </c>
      <c r="I223" s="138"/>
      <c r="J223" s="139">
        <f>ROUND(I223*H223,2)</f>
        <v>0</v>
      </c>
      <c r="K223" s="135" t="s">
        <v>1</v>
      </c>
      <c r="L223" s="32"/>
      <c r="M223" s="140" t="s">
        <v>1</v>
      </c>
      <c r="N223" s="141" t="s">
        <v>39</v>
      </c>
      <c r="P223" s="142">
        <f>O223*H223</f>
        <v>0</v>
      </c>
      <c r="Q223" s="142">
        <v>0</v>
      </c>
      <c r="R223" s="142">
        <f>Q223*H223</f>
        <v>0</v>
      </c>
      <c r="S223" s="142">
        <v>0</v>
      </c>
      <c r="T223" s="143">
        <f>S223*H223</f>
        <v>0</v>
      </c>
      <c r="AR223" s="144" t="s">
        <v>169</v>
      </c>
      <c r="AT223" s="144" t="s">
        <v>164</v>
      </c>
      <c r="AU223" s="144" t="s">
        <v>82</v>
      </c>
      <c r="AY223" s="17" t="s">
        <v>161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82</v>
      </c>
      <c r="BK223" s="145">
        <f>ROUND(I223*H223,2)</f>
        <v>0</v>
      </c>
      <c r="BL223" s="17" t="s">
        <v>169</v>
      </c>
      <c r="BM223" s="144" t="s">
        <v>914</v>
      </c>
    </row>
    <row r="224" spans="2:65" s="1" customFormat="1" ht="11.25">
      <c r="B224" s="32"/>
      <c r="D224" s="146" t="s">
        <v>171</v>
      </c>
      <c r="F224" s="147" t="s">
        <v>863</v>
      </c>
      <c r="I224" s="148"/>
      <c r="L224" s="32"/>
      <c r="M224" s="149"/>
      <c r="T224" s="56"/>
      <c r="AT224" s="17" t="s">
        <v>171</v>
      </c>
      <c r="AU224" s="17" t="s">
        <v>82</v>
      </c>
    </row>
    <row r="225" spans="2:65" s="1" customFormat="1" ht="16.5" customHeight="1">
      <c r="B225" s="32"/>
      <c r="C225" s="133" t="s">
        <v>485</v>
      </c>
      <c r="D225" s="133" t="s">
        <v>164</v>
      </c>
      <c r="E225" s="134" t="s">
        <v>864</v>
      </c>
      <c r="F225" s="135" t="s">
        <v>865</v>
      </c>
      <c r="G225" s="136" t="s">
        <v>847</v>
      </c>
      <c r="H225" s="137">
        <v>1</v>
      </c>
      <c r="I225" s="138"/>
      <c r="J225" s="139">
        <f>ROUND(I225*H225,2)</f>
        <v>0</v>
      </c>
      <c r="K225" s="135" t="s">
        <v>1</v>
      </c>
      <c r="L225" s="32"/>
      <c r="M225" s="140" t="s">
        <v>1</v>
      </c>
      <c r="N225" s="141" t="s">
        <v>39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169</v>
      </c>
      <c r="AT225" s="144" t="s">
        <v>164</v>
      </c>
      <c r="AU225" s="144" t="s">
        <v>82</v>
      </c>
      <c r="AY225" s="17" t="s">
        <v>161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82</v>
      </c>
      <c r="BK225" s="145">
        <f>ROUND(I225*H225,2)</f>
        <v>0</v>
      </c>
      <c r="BL225" s="17" t="s">
        <v>169</v>
      </c>
      <c r="BM225" s="144" t="s">
        <v>915</v>
      </c>
    </row>
    <row r="226" spans="2:65" s="1" customFormat="1" ht="11.25">
      <c r="B226" s="32"/>
      <c r="D226" s="146" t="s">
        <v>171</v>
      </c>
      <c r="F226" s="147" t="s">
        <v>865</v>
      </c>
      <c r="I226" s="148"/>
      <c r="L226" s="32"/>
      <c r="M226" s="149"/>
      <c r="T226" s="56"/>
      <c r="AT226" s="17" t="s">
        <v>171</v>
      </c>
      <c r="AU226" s="17" t="s">
        <v>82</v>
      </c>
    </row>
    <row r="227" spans="2:65" s="1" customFormat="1" ht="16.5" customHeight="1">
      <c r="B227" s="32"/>
      <c r="C227" s="133" t="s">
        <v>490</v>
      </c>
      <c r="D227" s="133" t="s">
        <v>164</v>
      </c>
      <c r="E227" s="134" t="s">
        <v>866</v>
      </c>
      <c r="F227" s="135" t="s">
        <v>867</v>
      </c>
      <c r="G227" s="136" t="s">
        <v>847</v>
      </c>
      <c r="H227" s="137">
        <v>2</v>
      </c>
      <c r="I227" s="138"/>
      <c r="J227" s="139">
        <f>ROUND(I227*H227,2)</f>
        <v>0</v>
      </c>
      <c r="K227" s="135" t="s">
        <v>1</v>
      </c>
      <c r="L227" s="32"/>
      <c r="M227" s="140" t="s">
        <v>1</v>
      </c>
      <c r="N227" s="141" t="s">
        <v>39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169</v>
      </c>
      <c r="AT227" s="144" t="s">
        <v>164</v>
      </c>
      <c r="AU227" s="144" t="s">
        <v>82</v>
      </c>
      <c r="AY227" s="17" t="s">
        <v>161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82</v>
      </c>
      <c r="BK227" s="145">
        <f>ROUND(I227*H227,2)</f>
        <v>0</v>
      </c>
      <c r="BL227" s="17" t="s">
        <v>169</v>
      </c>
      <c r="BM227" s="144" t="s">
        <v>916</v>
      </c>
    </row>
    <row r="228" spans="2:65" s="1" customFormat="1" ht="11.25">
      <c r="B228" s="32"/>
      <c r="D228" s="146" t="s">
        <v>171</v>
      </c>
      <c r="F228" s="147" t="s">
        <v>867</v>
      </c>
      <c r="I228" s="148"/>
      <c r="L228" s="32"/>
      <c r="M228" s="149"/>
      <c r="T228" s="56"/>
      <c r="AT228" s="17" t="s">
        <v>171</v>
      </c>
      <c r="AU228" s="17" t="s">
        <v>82</v>
      </c>
    </row>
    <row r="229" spans="2:65" s="1" customFormat="1" ht="33" customHeight="1">
      <c r="B229" s="32"/>
      <c r="C229" s="133" t="s">
        <v>496</v>
      </c>
      <c r="D229" s="133" t="s">
        <v>164</v>
      </c>
      <c r="E229" s="134" t="s">
        <v>917</v>
      </c>
      <c r="F229" s="135" t="s">
        <v>918</v>
      </c>
      <c r="G229" s="136" t="s">
        <v>847</v>
      </c>
      <c r="H229" s="137">
        <v>1</v>
      </c>
      <c r="I229" s="138"/>
      <c r="J229" s="139">
        <f>ROUND(I229*H229,2)</f>
        <v>0</v>
      </c>
      <c r="K229" s="135" t="s">
        <v>1</v>
      </c>
      <c r="L229" s="32"/>
      <c r="M229" s="140" t="s">
        <v>1</v>
      </c>
      <c r="N229" s="141" t="s">
        <v>39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169</v>
      </c>
      <c r="AT229" s="144" t="s">
        <v>164</v>
      </c>
      <c r="AU229" s="144" t="s">
        <v>82</v>
      </c>
      <c r="AY229" s="17" t="s">
        <v>161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82</v>
      </c>
      <c r="BK229" s="145">
        <f>ROUND(I229*H229,2)</f>
        <v>0</v>
      </c>
      <c r="BL229" s="17" t="s">
        <v>169</v>
      </c>
      <c r="BM229" s="144" t="s">
        <v>919</v>
      </c>
    </row>
    <row r="230" spans="2:65" s="1" customFormat="1" ht="19.5">
      <c r="B230" s="32"/>
      <c r="D230" s="146" t="s">
        <v>171</v>
      </c>
      <c r="F230" s="147" t="s">
        <v>918</v>
      </c>
      <c r="I230" s="148"/>
      <c r="L230" s="32"/>
      <c r="M230" s="149"/>
      <c r="T230" s="56"/>
      <c r="AT230" s="17" t="s">
        <v>171</v>
      </c>
      <c r="AU230" s="17" t="s">
        <v>82</v>
      </c>
    </row>
    <row r="231" spans="2:65" s="1" customFormat="1" ht="16.5" customHeight="1">
      <c r="B231" s="32"/>
      <c r="C231" s="133" t="s">
        <v>501</v>
      </c>
      <c r="D231" s="133" t="s">
        <v>164</v>
      </c>
      <c r="E231" s="134" t="s">
        <v>920</v>
      </c>
      <c r="F231" s="135" t="s">
        <v>921</v>
      </c>
      <c r="G231" s="136" t="s">
        <v>178</v>
      </c>
      <c r="H231" s="137">
        <v>10</v>
      </c>
      <c r="I231" s="138"/>
      <c r="J231" s="139">
        <f>ROUND(I231*H231,2)</f>
        <v>0</v>
      </c>
      <c r="K231" s="135" t="s">
        <v>1</v>
      </c>
      <c r="L231" s="32"/>
      <c r="M231" s="140" t="s">
        <v>1</v>
      </c>
      <c r="N231" s="141" t="s">
        <v>39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169</v>
      </c>
      <c r="AT231" s="144" t="s">
        <v>164</v>
      </c>
      <c r="AU231" s="144" t="s">
        <v>82</v>
      </c>
      <c r="AY231" s="17" t="s">
        <v>161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82</v>
      </c>
      <c r="BK231" s="145">
        <f>ROUND(I231*H231,2)</f>
        <v>0</v>
      </c>
      <c r="BL231" s="17" t="s">
        <v>169</v>
      </c>
      <c r="BM231" s="144" t="s">
        <v>922</v>
      </c>
    </row>
    <row r="232" spans="2:65" s="1" customFormat="1" ht="11.25">
      <c r="B232" s="32"/>
      <c r="D232" s="146" t="s">
        <v>171</v>
      </c>
      <c r="F232" s="147" t="s">
        <v>921</v>
      </c>
      <c r="I232" s="148"/>
      <c r="L232" s="32"/>
      <c r="M232" s="149"/>
      <c r="T232" s="56"/>
      <c r="AT232" s="17" t="s">
        <v>171</v>
      </c>
      <c r="AU232" s="17" t="s">
        <v>82</v>
      </c>
    </row>
    <row r="233" spans="2:65" s="1" customFormat="1" ht="16.5" customHeight="1">
      <c r="B233" s="32"/>
      <c r="C233" s="133" t="s">
        <v>506</v>
      </c>
      <c r="D233" s="133" t="s">
        <v>164</v>
      </c>
      <c r="E233" s="134" t="s">
        <v>923</v>
      </c>
      <c r="F233" s="135" t="s">
        <v>924</v>
      </c>
      <c r="G233" s="136" t="s">
        <v>822</v>
      </c>
      <c r="H233" s="137">
        <v>10</v>
      </c>
      <c r="I233" s="138"/>
      <c r="J233" s="139">
        <f>ROUND(I233*H233,2)</f>
        <v>0</v>
      </c>
      <c r="K233" s="135" t="s">
        <v>1</v>
      </c>
      <c r="L233" s="32"/>
      <c r="M233" s="140" t="s">
        <v>1</v>
      </c>
      <c r="N233" s="141" t="s">
        <v>39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169</v>
      </c>
      <c r="AT233" s="144" t="s">
        <v>164</v>
      </c>
      <c r="AU233" s="144" t="s">
        <v>82</v>
      </c>
      <c r="AY233" s="17" t="s">
        <v>161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82</v>
      </c>
      <c r="BK233" s="145">
        <f>ROUND(I233*H233,2)</f>
        <v>0</v>
      </c>
      <c r="BL233" s="17" t="s">
        <v>169</v>
      </c>
      <c r="BM233" s="144" t="s">
        <v>925</v>
      </c>
    </row>
    <row r="234" spans="2:65" s="1" customFormat="1" ht="11.25">
      <c r="B234" s="32"/>
      <c r="D234" s="146" t="s">
        <v>171</v>
      </c>
      <c r="F234" s="147" t="s">
        <v>924</v>
      </c>
      <c r="I234" s="148"/>
      <c r="L234" s="32"/>
      <c r="M234" s="149"/>
      <c r="T234" s="56"/>
      <c r="AT234" s="17" t="s">
        <v>171</v>
      </c>
      <c r="AU234" s="17" t="s">
        <v>82</v>
      </c>
    </row>
    <row r="235" spans="2:65" s="1" customFormat="1" ht="16.5" customHeight="1">
      <c r="B235" s="32"/>
      <c r="C235" s="133" t="s">
        <v>512</v>
      </c>
      <c r="D235" s="133" t="s">
        <v>164</v>
      </c>
      <c r="E235" s="134" t="s">
        <v>896</v>
      </c>
      <c r="F235" s="135" t="s">
        <v>897</v>
      </c>
      <c r="G235" s="136" t="s">
        <v>822</v>
      </c>
      <c r="H235" s="137">
        <v>10</v>
      </c>
      <c r="I235" s="138"/>
      <c r="J235" s="139">
        <f>ROUND(I235*H235,2)</f>
        <v>0</v>
      </c>
      <c r="K235" s="135" t="s">
        <v>1</v>
      </c>
      <c r="L235" s="32"/>
      <c r="M235" s="140" t="s">
        <v>1</v>
      </c>
      <c r="N235" s="141" t="s">
        <v>39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169</v>
      </c>
      <c r="AT235" s="144" t="s">
        <v>164</v>
      </c>
      <c r="AU235" s="144" t="s">
        <v>82</v>
      </c>
      <c r="AY235" s="17" t="s">
        <v>161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82</v>
      </c>
      <c r="BK235" s="145">
        <f>ROUND(I235*H235,2)</f>
        <v>0</v>
      </c>
      <c r="BL235" s="17" t="s">
        <v>169</v>
      </c>
      <c r="BM235" s="144" t="s">
        <v>926</v>
      </c>
    </row>
    <row r="236" spans="2:65" s="1" customFormat="1" ht="11.25">
      <c r="B236" s="32"/>
      <c r="D236" s="146" t="s">
        <v>171</v>
      </c>
      <c r="F236" s="147" t="s">
        <v>897</v>
      </c>
      <c r="I236" s="148"/>
      <c r="L236" s="32"/>
      <c r="M236" s="149"/>
      <c r="T236" s="56"/>
      <c r="AT236" s="17" t="s">
        <v>171</v>
      </c>
      <c r="AU236" s="17" t="s">
        <v>82</v>
      </c>
    </row>
    <row r="237" spans="2:65" s="1" customFormat="1" ht="21.75" customHeight="1">
      <c r="B237" s="32"/>
      <c r="C237" s="133" t="s">
        <v>517</v>
      </c>
      <c r="D237" s="133" t="s">
        <v>164</v>
      </c>
      <c r="E237" s="134" t="s">
        <v>927</v>
      </c>
      <c r="F237" s="135" t="s">
        <v>928</v>
      </c>
      <c r="G237" s="136" t="s">
        <v>847</v>
      </c>
      <c r="H237" s="137">
        <v>110</v>
      </c>
      <c r="I237" s="138"/>
      <c r="J237" s="139">
        <f>ROUND(I237*H237,2)</f>
        <v>0</v>
      </c>
      <c r="K237" s="135" t="s">
        <v>1</v>
      </c>
      <c r="L237" s="32"/>
      <c r="M237" s="140" t="s">
        <v>1</v>
      </c>
      <c r="N237" s="141" t="s">
        <v>39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169</v>
      </c>
      <c r="AT237" s="144" t="s">
        <v>164</v>
      </c>
      <c r="AU237" s="144" t="s">
        <v>82</v>
      </c>
      <c r="AY237" s="17" t="s">
        <v>161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82</v>
      </c>
      <c r="BK237" s="145">
        <f>ROUND(I237*H237,2)</f>
        <v>0</v>
      </c>
      <c r="BL237" s="17" t="s">
        <v>169</v>
      </c>
      <c r="BM237" s="144" t="s">
        <v>929</v>
      </c>
    </row>
    <row r="238" spans="2:65" s="1" customFormat="1" ht="11.25">
      <c r="B238" s="32"/>
      <c r="D238" s="146" t="s">
        <v>171</v>
      </c>
      <c r="F238" s="147" t="s">
        <v>928</v>
      </c>
      <c r="I238" s="148"/>
      <c r="L238" s="32"/>
      <c r="M238" s="149"/>
      <c r="T238" s="56"/>
      <c r="AT238" s="17" t="s">
        <v>171</v>
      </c>
      <c r="AU238" s="17" t="s">
        <v>82</v>
      </c>
    </row>
    <row r="239" spans="2:65" s="11" customFormat="1" ht="25.9" customHeight="1">
      <c r="B239" s="121"/>
      <c r="D239" s="122" t="s">
        <v>73</v>
      </c>
      <c r="E239" s="123" t="s">
        <v>930</v>
      </c>
      <c r="F239" s="123" t="s">
        <v>931</v>
      </c>
      <c r="I239" s="124"/>
      <c r="J239" s="125">
        <f>BK239</f>
        <v>0</v>
      </c>
      <c r="L239" s="121"/>
      <c r="M239" s="126"/>
      <c r="P239" s="127">
        <f>SUM(P240:P254)</f>
        <v>0</v>
      </c>
      <c r="R239" s="127">
        <f>SUM(R240:R254)</f>
        <v>0</v>
      </c>
      <c r="T239" s="128">
        <f>SUM(T240:T254)</f>
        <v>0</v>
      </c>
      <c r="AR239" s="122" t="s">
        <v>82</v>
      </c>
      <c r="AT239" s="129" t="s">
        <v>73</v>
      </c>
      <c r="AU239" s="129" t="s">
        <v>74</v>
      </c>
      <c r="AY239" s="122" t="s">
        <v>161</v>
      </c>
      <c r="BK239" s="130">
        <f>SUM(BK240:BK254)</f>
        <v>0</v>
      </c>
    </row>
    <row r="240" spans="2:65" s="1" customFormat="1" ht="16.5" customHeight="1">
      <c r="B240" s="32"/>
      <c r="C240" s="133" t="s">
        <v>522</v>
      </c>
      <c r="D240" s="133" t="s">
        <v>164</v>
      </c>
      <c r="E240" s="134" t="s">
        <v>932</v>
      </c>
      <c r="F240" s="135" t="s">
        <v>933</v>
      </c>
      <c r="G240" s="136" t="s">
        <v>822</v>
      </c>
      <c r="H240" s="137">
        <v>10</v>
      </c>
      <c r="I240" s="138"/>
      <c r="J240" s="139">
        <f>ROUND(I240*H240,2)</f>
        <v>0</v>
      </c>
      <c r="K240" s="135" t="s">
        <v>1</v>
      </c>
      <c r="L240" s="32"/>
      <c r="M240" s="140" t="s">
        <v>1</v>
      </c>
      <c r="N240" s="141" t="s">
        <v>39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169</v>
      </c>
      <c r="AT240" s="144" t="s">
        <v>164</v>
      </c>
      <c r="AU240" s="144" t="s">
        <v>82</v>
      </c>
      <c r="AY240" s="17" t="s">
        <v>161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82</v>
      </c>
      <c r="BK240" s="145">
        <f>ROUND(I240*H240,2)</f>
        <v>0</v>
      </c>
      <c r="BL240" s="17" t="s">
        <v>169</v>
      </c>
      <c r="BM240" s="144" t="s">
        <v>934</v>
      </c>
    </row>
    <row r="241" spans="2:65" s="1" customFormat="1" ht="11.25">
      <c r="B241" s="32"/>
      <c r="D241" s="146" t="s">
        <v>171</v>
      </c>
      <c r="F241" s="147" t="s">
        <v>933</v>
      </c>
      <c r="I241" s="148"/>
      <c r="L241" s="32"/>
      <c r="M241" s="149"/>
      <c r="T241" s="56"/>
      <c r="AT241" s="17" t="s">
        <v>171</v>
      </c>
      <c r="AU241" s="17" t="s">
        <v>82</v>
      </c>
    </row>
    <row r="242" spans="2:65" s="1" customFormat="1" ht="16.5" customHeight="1">
      <c r="B242" s="32"/>
      <c r="C242" s="133" t="s">
        <v>241</v>
      </c>
      <c r="D242" s="133" t="s">
        <v>164</v>
      </c>
      <c r="E242" s="134" t="s">
        <v>935</v>
      </c>
      <c r="F242" s="135" t="s">
        <v>936</v>
      </c>
      <c r="G242" s="136" t="s">
        <v>822</v>
      </c>
      <c r="H242" s="137">
        <v>2</v>
      </c>
      <c r="I242" s="138"/>
      <c r="J242" s="139">
        <f>ROUND(I242*H242,2)</f>
        <v>0</v>
      </c>
      <c r="K242" s="135" t="s">
        <v>1</v>
      </c>
      <c r="L242" s="32"/>
      <c r="M242" s="140" t="s">
        <v>1</v>
      </c>
      <c r="N242" s="141" t="s">
        <v>39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169</v>
      </c>
      <c r="AT242" s="144" t="s">
        <v>164</v>
      </c>
      <c r="AU242" s="144" t="s">
        <v>82</v>
      </c>
      <c r="AY242" s="17" t="s">
        <v>161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82</v>
      </c>
      <c r="BK242" s="145">
        <f>ROUND(I242*H242,2)</f>
        <v>0</v>
      </c>
      <c r="BL242" s="17" t="s">
        <v>169</v>
      </c>
      <c r="BM242" s="144" t="s">
        <v>937</v>
      </c>
    </row>
    <row r="243" spans="2:65" s="1" customFormat="1" ht="11.25">
      <c r="B243" s="32"/>
      <c r="D243" s="146" t="s">
        <v>171</v>
      </c>
      <c r="F243" s="147" t="s">
        <v>936</v>
      </c>
      <c r="I243" s="148"/>
      <c r="L243" s="32"/>
      <c r="M243" s="149"/>
      <c r="T243" s="56"/>
      <c r="AT243" s="17" t="s">
        <v>171</v>
      </c>
      <c r="AU243" s="17" t="s">
        <v>82</v>
      </c>
    </row>
    <row r="244" spans="2:65" s="1" customFormat="1" ht="16.5" customHeight="1">
      <c r="B244" s="32"/>
      <c r="C244" s="133" t="s">
        <v>532</v>
      </c>
      <c r="D244" s="133" t="s">
        <v>164</v>
      </c>
      <c r="E244" s="134" t="s">
        <v>938</v>
      </c>
      <c r="F244" s="135" t="s">
        <v>939</v>
      </c>
      <c r="G244" s="136" t="s">
        <v>822</v>
      </c>
      <c r="H244" s="137">
        <v>8</v>
      </c>
      <c r="I244" s="138"/>
      <c r="J244" s="139">
        <f>ROUND(I244*H244,2)</f>
        <v>0</v>
      </c>
      <c r="K244" s="135" t="s">
        <v>1</v>
      </c>
      <c r="L244" s="32"/>
      <c r="M244" s="140" t="s">
        <v>1</v>
      </c>
      <c r="N244" s="141" t="s">
        <v>39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169</v>
      </c>
      <c r="AT244" s="144" t="s">
        <v>164</v>
      </c>
      <c r="AU244" s="144" t="s">
        <v>82</v>
      </c>
      <c r="AY244" s="17" t="s">
        <v>161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82</v>
      </c>
      <c r="BK244" s="145">
        <f>ROUND(I244*H244,2)</f>
        <v>0</v>
      </c>
      <c r="BL244" s="17" t="s">
        <v>169</v>
      </c>
      <c r="BM244" s="144" t="s">
        <v>940</v>
      </c>
    </row>
    <row r="245" spans="2:65" s="1" customFormat="1" ht="11.25">
      <c r="B245" s="32"/>
      <c r="D245" s="146" t="s">
        <v>171</v>
      </c>
      <c r="F245" s="147" t="s">
        <v>941</v>
      </c>
      <c r="I245" s="148"/>
      <c r="L245" s="32"/>
      <c r="M245" s="149"/>
      <c r="T245" s="56"/>
      <c r="AT245" s="17" t="s">
        <v>171</v>
      </c>
      <c r="AU245" s="17" t="s">
        <v>82</v>
      </c>
    </row>
    <row r="246" spans="2:65" s="1" customFormat="1" ht="16.5" customHeight="1">
      <c r="B246" s="32"/>
      <c r="C246" s="133" t="s">
        <v>540</v>
      </c>
      <c r="D246" s="133" t="s">
        <v>164</v>
      </c>
      <c r="E246" s="134" t="s">
        <v>942</v>
      </c>
      <c r="F246" s="135" t="s">
        <v>943</v>
      </c>
      <c r="G246" s="136" t="s">
        <v>178</v>
      </c>
      <c r="H246" s="137">
        <v>130</v>
      </c>
      <c r="I246" s="138"/>
      <c r="J246" s="139">
        <f>ROUND(I246*H246,2)</f>
        <v>0</v>
      </c>
      <c r="K246" s="135" t="s">
        <v>1</v>
      </c>
      <c r="L246" s="32"/>
      <c r="M246" s="140" t="s">
        <v>1</v>
      </c>
      <c r="N246" s="141" t="s">
        <v>39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169</v>
      </c>
      <c r="AT246" s="144" t="s">
        <v>164</v>
      </c>
      <c r="AU246" s="144" t="s">
        <v>82</v>
      </c>
      <c r="AY246" s="17" t="s">
        <v>161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82</v>
      </c>
      <c r="BK246" s="145">
        <f>ROUND(I246*H246,2)</f>
        <v>0</v>
      </c>
      <c r="BL246" s="17" t="s">
        <v>169</v>
      </c>
      <c r="BM246" s="144" t="s">
        <v>944</v>
      </c>
    </row>
    <row r="247" spans="2:65" s="1" customFormat="1" ht="11.25">
      <c r="B247" s="32"/>
      <c r="D247" s="146" t="s">
        <v>171</v>
      </c>
      <c r="F247" s="147" t="s">
        <v>943</v>
      </c>
      <c r="I247" s="148"/>
      <c r="L247" s="32"/>
      <c r="M247" s="149"/>
      <c r="T247" s="56"/>
      <c r="AT247" s="17" t="s">
        <v>171</v>
      </c>
      <c r="AU247" s="17" t="s">
        <v>82</v>
      </c>
    </row>
    <row r="248" spans="2:65" s="1" customFormat="1" ht="16.5" customHeight="1">
      <c r="B248" s="32"/>
      <c r="C248" s="133" t="s">
        <v>545</v>
      </c>
      <c r="D248" s="133" t="s">
        <v>164</v>
      </c>
      <c r="E248" s="134" t="s">
        <v>945</v>
      </c>
      <c r="F248" s="135" t="s">
        <v>946</v>
      </c>
      <c r="G248" s="136" t="s">
        <v>822</v>
      </c>
      <c r="H248" s="137">
        <v>8</v>
      </c>
      <c r="I248" s="138"/>
      <c r="J248" s="139">
        <f>ROUND(I248*H248,2)</f>
        <v>0</v>
      </c>
      <c r="K248" s="135" t="s">
        <v>1</v>
      </c>
      <c r="L248" s="32"/>
      <c r="M248" s="140" t="s">
        <v>1</v>
      </c>
      <c r="N248" s="141" t="s">
        <v>39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169</v>
      </c>
      <c r="AT248" s="144" t="s">
        <v>164</v>
      </c>
      <c r="AU248" s="144" t="s">
        <v>82</v>
      </c>
      <c r="AY248" s="17" t="s">
        <v>161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82</v>
      </c>
      <c r="BK248" s="145">
        <f>ROUND(I248*H248,2)</f>
        <v>0</v>
      </c>
      <c r="BL248" s="17" t="s">
        <v>169</v>
      </c>
      <c r="BM248" s="144" t="s">
        <v>947</v>
      </c>
    </row>
    <row r="249" spans="2:65" s="1" customFormat="1" ht="11.25">
      <c r="B249" s="32"/>
      <c r="D249" s="146" t="s">
        <v>171</v>
      </c>
      <c r="F249" s="147" t="s">
        <v>946</v>
      </c>
      <c r="I249" s="148"/>
      <c r="L249" s="32"/>
      <c r="M249" s="149"/>
      <c r="T249" s="56"/>
      <c r="AT249" s="17" t="s">
        <v>171</v>
      </c>
      <c r="AU249" s="17" t="s">
        <v>82</v>
      </c>
    </row>
    <row r="250" spans="2:65" s="1" customFormat="1" ht="21.75" customHeight="1">
      <c r="B250" s="32"/>
      <c r="C250" s="133" t="s">
        <v>550</v>
      </c>
      <c r="D250" s="133" t="s">
        <v>164</v>
      </c>
      <c r="E250" s="134" t="s">
        <v>948</v>
      </c>
      <c r="F250" s="135" t="s">
        <v>949</v>
      </c>
      <c r="G250" s="136" t="s">
        <v>822</v>
      </c>
      <c r="H250" s="137">
        <v>10</v>
      </c>
      <c r="I250" s="138"/>
      <c r="J250" s="139">
        <f>ROUND(I250*H250,2)</f>
        <v>0</v>
      </c>
      <c r="K250" s="135" t="s">
        <v>1</v>
      </c>
      <c r="L250" s="32"/>
      <c r="M250" s="140" t="s">
        <v>1</v>
      </c>
      <c r="N250" s="141" t="s">
        <v>39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169</v>
      </c>
      <c r="AT250" s="144" t="s">
        <v>164</v>
      </c>
      <c r="AU250" s="144" t="s">
        <v>82</v>
      </c>
      <c r="AY250" s="17" t="s">
        <v>161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82</v>
      </c>
      <c r="BK250" s="145">
        <f>ROUND(I250*H250,2)</f>
        <v>0</v>
      </c>
      <c r="BL250" s="17" t="s">
        <v>169</v>
      </c>
      <c r="BM250" s="144" t="s">
        <v>950</v>
      </c>
    </row>
    <row r="251" spans="2:65" s="1" customFormat="1" ht="11.25">
      <c r="B251" s="32"/>
      <c r="D251" s="146" t="s">
        <v>171</v>
      </c>
      <c r="F251" s="147" t="s">
        <v>949</v>
      </c>
      <c r="I251" s="148"/>
      <c r="L251" s="32"/>
      <c r="M251" s="149"/>
      <c r="T251" s="56"/>
      <c r="AT251" s="17" t="s">
        <v>171</v>
      </c>
      <c r="AU251" s="17" t="s">
        <v>82</v>
      </c>
    </row>
    <row r="252" spans="2:65" s="1" customFormat="1" ht="16.5" customHeight="1">
      <c r="B252" s="32"/>
      <c r="C252" s="133" t="s">
        <v>557</v>
      </c>
      <c r="D252" s="133" t="s">
        <v>164</v>
      </c>
      <c r="E252" s="134" t="s">
        <v>951</v>
      </c>
      <c r="F252" s="135" t="s">
        <v>952</v>
      </c>
      <c r="G252" s="136" t="s">
        <v>257</v>
      </c>
      <c r="H252" s="137">
        <v>1</v>
      </c>
      <c r="I252" s="138"/>
      <c r="J252" s="139">
        <f>ROUND(I252*H252,2)</f>
        <v>0</v>
      </c>
      <c r="K252" s="135" t="s">
        <v>1</v>
      </c>
      <c r="L252" s="32"/>
      <c r="M252" s="140" t="s">
        <v>1</v>
      </c>
      <c r="N252" s="141" t="s">
        <v>39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169</v>
      </c>
      <c r="AT252" s="144" t="s">
        <v>164</v>
      </c>
      <c r="AU252" s="144" t="s">
        <v>82</v>
      </c>
      <c r="AY252" s="17" t="s">
        <v>161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82</v>
      </c>
      <c r="BK252" s="145">
        <f>ROUND(I252*H252,2)</f>
        <v>0</v>
      </c>
      <c r="BL252" s="17" t="s">
        <v>169</v>
      </c>
      <c r="BM252" s="144" t="s">
        <v>953</v>
      </c>
    </row>
    <row r="253" spans="2:65" s="1" customFormat="1" ht="16.5" customHeight="1">
      <c r="B253" s="32"/>
      <c r="C253" s="133" t="s">
        <v>563</v>
      </c>
      <c r="D253" s="133" t="s">
        <v>164</v>
      </c>
      <c r="E253" s="134" t="s">
        <v>954</v>
      </c>
      <c r="F253" s="135" t="s">
        <v>955</v>
      </c>
      <c r="G253" s="136" t="s">
        <v>257</v>
      </c>
      <c r="H253" s="137">
        <v>1</v>
      </c>
      <c r="I253" s="138"/>
      <c r="J253" s="139">
        <f>ROUND(I253*H253,2)</f>
        <v>0</v>
      </c>
      <c r="K253" s="135" t="s">
        <v>1</v>
      </c>
      <c r="L253" s="32"/>
      <c r="M253" s="140" t="s">
        <v>1</v>
      </c>
      <c r="N253" s="141" t="s">
        <v>39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169</v>
      </c>
      <c r="AT253" s="144" t="s">
        <v>164</v>
      </c>
      <c r="AU253" s="144" t="s">
        <v>82</v>
      </c>
      <c r="AY253" s="17" t="s">
        <v>161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82</v>
      </c>
      <c r="BK253" s="145">
        <f>ROUND(I253*H253,2)</f>
        <v>0</v>
      </c>
      <c r="BL253" s="17" t="s">
        <v>169</v>
      </c>
      <c r="BM253" s="144" t="s">
        <v>956</v>
      </c>
    </row>
    <row r="254" spans="2:65" s="1" customFormat="1" ht="11.25">
      <c r="B254" s="32"/>
      <c r="D254" s="146" t="s">
        <v>171</v>
      </c>
      <c r="F254" s="147" t="s">
        <v>955</v>
      </c>
      <c r="I254" s="148"/>
      <c r="L254" s="32"/>
      <c r="M254" s="192"/>
      <c r="N254" s="193"/>
      <c r="O254" s="193"/>
      <c r="P254" s="193"/>
      <c r="Q254" s="193"/>
      <c r="R254" s="193"/>
      <c r="S254" s="193"/>
      <c r="T254" s="194"/>
      <c r="AT254" s="17" t="s">
        <v>171</v>
      </c>
      <c r="AU254" s="17" t="s">
        <v>82</v>
      </c>
    </row>
    <row r="255" spans="2:65" s="1" customFormat="1" ht="6.95" customHeight="1">
      <c r="B255" s="44"/>
      <c r="C255" s="45"/>
      <c r="D255" s="45"/>
      <c r="E255" s="45"/>
      <c r="F255" s="45"/>
      <c r="G255" s="45"/>
      <c r="H255" s="45"/>
      <c r="I255" s="45"/>
      <c r="J255" s="45"/>
      <c r="K255" s="45"/>
      <c r="L255" s="32"/>
    </row>
  </sheetData>
  <sheetProtection algorithmName="SHA-512" hashValue="Z4IecS9yKTNZ8QU6aYqdevMYvm936BdHqgp/YrTSk/eT7sTnlLEiQ/vf9wXhD/eQECDCO3OAkELroYCs4mV8fw==" saltValue="aekWA2ksIA4ff0AsR2bQOQ==" spinCount="100000" sheet="1" objects="1" scenarios="1" formatColumns="0" formatRows="0" autoFilter="0"/>
  <autoFilter ref="C118:K254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104</v>
      </c>
      <c r="L4" s="20"/>
      <c r="M4" s="89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MODERNIZACE UČEBEN PŘÍRODOVĚDNÝCH UČEBEN PŘEDMĚTŮ</v>
      </c>
      <c r="F7" s="242"/>
      <c r="G7" s="242"/>
      <c r="H7" s="242"/>
      <c r="L7" s="20"/>
    </row>
    <row r="8" spans="2:46" s="1" customFormat="1" ht="12" customHeight="1">
      <c r="B8" s="32"/>
      <c r="D8" s="27" t="s">
        <v>113</v>
      </c>
      <c r="L8" s="32"/>
    </row>
    <row r="9" spans="2:46" s="1" customFormat="1" ht="16.5" customHeight="1">
      <c r="B9" s="32"/>
      <c r="E9" s="203" t="s">
        <v>957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12. 6. 2023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0"/>
      <c r="E27" s="230" t="s">
        <v>1</v>
      </c>
      <c r="F27" s="230"/>
      <c r="G27" s="230"/>
      <c r="H27" s="230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34</v>
      </c>
      <c r="J30" s="66">
        <f>ROUND(J117,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2">
        <f>ROUND((SUM(BE117:BE130)),  2)</f>
        <v>0</v>
      </c>
      <c r="I33" s="93">
        <v>0.21</v>
      </c>
      <c r="J33" s="92">
        <f>ROUND(((SUM(BE117:BE130))*I33),  2)</f>
        <v>0</v>
      </c>
      <c r="L33" s="32"/>
    </row>
    <row r="34" spans="2:12" s="1" customFormat="1" ht="14.45" customHeight="1">
      <c r="B34" s="32"/>
      <c r="E34" s="27" t="s">
        <v>40</v>
      </c>
      <c r="F34" s="92">
        <f>ROUND((SUM(BF117:BF130)),  2)</f>
        <v>0</v>
      </c>
      <c r="I34" s="93">
        <v>0.15</v>
      </c>
      <c r="J34" s="92">
        <f>ROUND(((SUM(BF117:BF130))*I34),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2">
        <f>ROUND((SUM(BG117:BG130)),  2)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2">
        <f>ROUND((SUM(BH117:BH130)),  2)</f>
        <v>0</v>
      </c>
      <c r="I36" s="93">
        <v>0.15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2">
        <f>ROUND((SUM(BI117:BI130)),  2)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44</v>
      </c>
      <c r="E39" s="57"/>
      <c r="F39" s="57"/>
      <c r="G39" s="96" t="s">
        <v>45</v>
      </c>
      <c r="H39" s="97" t="s">
        <v>46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MODERNIZACE UČEBEN PŘÍRODOVĚDNÝCH UČEBEN PŘEDMĚTŮ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113</v>
      </c>
      <c r="L86" s="32"/>
    </row>
    <row r="87" spans="2:47" s="1" customFormat="1" ht="16.5" customHeight="1">
      <c r="B87" s="32"/>
      <c r="E87" s="203" t="str">
        <f>E9</f>
        <v>D.1.4 - Vzduchotechnika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Gymnázium Jiřího z Poděbrad</v>
      </c>
      <c r="I89" s="27" t="s">
        <v>22</v>
      </c>
      <c r="J89" s="52" t="str">
        <f>IF(J12="","",J12)</f>
        <v>12. 6. 2023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127</v>
      </c>
      <c r="D94" s="94"/>
      <c r="E94" s="94"/>
      <c r="F94" s="94"/>
      <c r="G94" s="94"/>
      <c r="H94" s="94"/>
      <c r="I94" s="94"/>
      <c r="J94" s="103" t="s">
        <v>128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129</v>
      </c>
      <c r="J96" s="66">
        <f>J117</f>
        <v>0</v>
      </c>
      <c r="L96" s="32"/>
      <c r="AU96" s="17" t="s">
        <v>130</v>
      </c>
    </row>
    <row r="97" spans="2:12" s="8" customFormat="1" ht="24.95" customHeight="1">
      <c r="B97" s="105"/>
      <c r="D97" s="106" t="s">
        <v>958</v>
      </c>
      <c r="E97" s="107"/>
      <c r="F97" s="107"/>
      <c r="G97" s="107"/>
      <c r="H97" s="107"/>
      <c r="I97" s="107"/>
      <c r="J97" s="108">
        <f>J118</f>
        <v>0</v>
      </c>
      <c r="L97" s="105"/>
    </row>
    <row r="98" spans="2:12" s="1" customFormat="1" ht="21.75" customHeight="1">
      <c r="B98" s="32"/>
      <c r="L98" s="32"/>
    </row>
    <row r="99" spans="2:12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5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5" customHeight="1">
      <c r="B104" s="32"/>
      <c r="C104" s="21" t="s">
        <v>146</v>
      </c>
      <c r="L104" s="32"/>
    </row>
    <row r="105" spans="2:12" s="1" customFormat="1" ht="6.95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26.25" customHeight="1">
      <c r="B107" s="32"/>
      <c r="E107" s="241" t="str">
        <f>E7</f>
        <v>MODERNIZACE UČEBEN PŘÍRODOVĚDNÝCH UČEBEN PŘEDMĚTŮ</v>
      </c>
      <c r="F107" s="242"/>
      <c r="G107" s="242"/>
      <c r="H107" s="242"/>
      <c r="L107" s="32"/>
    </row>
    <row r="108" spans="2:12" s="1" customFormat="1" ht="12" customHeight="1">
      <c r="B108" s="32"/>
      <c r="C108" s="27" t="s">
        <v>113</v>
      </c>
      <c r="L108" s="32"/>
    </row>
    <row r="109" spans="2:12" s="1" customFormat="1" ht="16.5" customHeight="1">
      <c r="B109" s="32"/>
      <c r="E109" s="203" t="str">
        <f>E9</f>
        <v>D.1.4 - Vzduchotechnika</v>
      </c>
      <c r="F109" s="243"/>
      <c r="G109" s="243"/>
      <c r="H109" s="243"/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20</v>
      </c>
      <c r="F111" s="25" t="str">
        <f>F12</f>
        <v>Gymnázium Jiřího z Poděbrad</v>
      </c>
      <c r="I111" s="27" t="s">
        <v>22</v>
      </c>
      <c r="J111" s="52" t="str">
        <f>IF(J12="","",J12)</f>
        <v>12. 6. 2023</v>
      </c>
      <c r="L111" s="32"/>
    </row>
    <row r="112" spans="2:12" s="1" customFormat="1" ht="6.95" customHeight="1">
      <c r="B112" s="32"/>
      <c r="L112" s="32"/>
    </row>
    <row r="113" spans="2:65" s="1" customFormat="1" ht="15.2" customHeight="1">
      <c r="B113" s="32"/>
      <c r="C113" s="27" t="s">
        <v>24</v>
      </c>
      <c r="F113" s="25" t="str">
        <f>E15</f>
        <v xml:space="preserve"> </v>
      </c>
      <c r="I113" s="27" t="s">
        <v>30</v>
      </c>
      <c r="J113" s="30" t="str">
        <f>E21</f>
        <v xml:space="preserve"> </v>
      </c>
      <c r="L113" s="32"/>
    </row>
    <row r="114" spans="2:65" s="1" customFormat="1" ht="15.2" customHeight="1">
      <c r="B114" s="32"/>
      <c r="C114" s="27" t="s">
        <v>28</v>
      </c>
      <c r="F114" s="25" t="str">
        <f>IF(E18="","",E18)</f>
        <v>Vyplň údaj</v>
      </c>
      <c r="I114" s="27" t="s">
        <v>32</v>
      </c>
      <c r="J114" s="30" t="str">
        <f>E24</f>
        <v xml:space="preserve"> 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3"/>
      <c r="C116" s="114" t="s">
        <v>147</v>
      </c>
      <c r="D116" s="115" t="s">
        <v>59</v>
      </c>
      <c r="E116" s="115" t="s">
        <v>55</v>
      </c>
      <c r="F116" s="115" t="s">
        <v>56</v>
      </c>
      <c r="G116" s="115" t="s">
        <v>148</v>
      </c>
      <c r="H116" s="115" t="s">
        <v>149</v>
      </c>
      <c r="I116" s="115" t="s">
        <v>150</v>
      </c>
      <c r="J116" s="115" t="s">
        <v>128</v>
      </c>
      <c r="K116" s="116" t="s">
        <v>151</v>
      </c>
      <c r="L116" s="113"/>
      <c r="M116" s="59" t="s">
        <v>1</v>
      </c>
      <c r="N116" s="60" t="s">
        <v>38</v>
      </c>
      <c r="O116" s="60" t="s">
        <v>152</v>
      </c>
      <c r="P116" s="60" t="s">
        <v>153</v>
      </c>
      <c r="Q116" s="60" t="s">
        <v>154</v>
      </c>
      <c r="R116" s="60" t="s">
        <v>155</v>
      </c>
      <c r="S116" s="60" t="s">
        <v>156</v>
      </c>
      <c r="T116" s="61" t="s">
        <v>157</v>
      </c>
    </row>
    <row r="117" spans="2:65" s="1" customFormat="1" ht="22.9" customHeight="1">
      <c r="B117" s="32"/>
      <c r="C117" s="64" t="s">
        <v>158</v>
      </c>
      <c r="J117" s="117">
        <f>BK117</f>
        <v>0</v>
      </c>
      <c r="L117" s="32"/>
      <c r="M117" s="62"/>
      <c r="N117" s="53"/>
      <c r="O117" s="53"/>
      <c r="P117" s="118">
        <f>P118</f>
        <v>0</v>
      </c>
      <c r="Q117" s="53"/>
      <c r="R117" s="118">
        <f>R118</f>
        <v>0</v>
      </c>
      <c r="S117" s="53"/>
      <c r="T117" s="119">
        <f>T118</f>
        <v>0</v>
      </c>
      <c r="AT117" s="17" t="s">
        <v>73</v>
      </c>
      <c r="AU117" s="17" t="s">
        <v>130</v>
      </c>
      <c r="BK117" s="120">
        <f>BK118</f>
        <v>0</v>
      </c>
    </row>
    <row r="118" spans="2:65" s="11" customFormat="1" ht="25.9" customHeight="1">
      <c r="B118" s="121"/>
      <c r="D118" s="122" t="s">
        <v>73</v>
      </c>
      <c r="E118" s="123" t="s">
        <v>843</v>
      </c>
      <c r="F118" s="123" t="s">
        <v>959</v>
      </c>
      <c r="I118" s="124"/>
      <c r="J118" s="125">
        <f>BK118</f>
        <v>0</v>
      </c>
      <c r="L118" s="121"/>
      <c r="M118" s="126"/>
      <c r="P118" s="127">
        <f>SUM(P119:P130)</f>
        <v>0</v>
      </c>
      <c r="R118" s="127">
        <f>SUM(R119:R130)</f>
        <v>0</v>
      </c>
      <c r="T118" s="128">
        <f>SUM(T119:T130)</f>
        <v>0</v>
      </c>
      <c r="AR118" s="122" t="s">
        <v>82</v>
      </c>
      <c r="AT118" s="129" t="s">
        <v>73</v>
      </c>
      <c r="AU118" s="129" t="s">
        <v>74</v>
      </c>
      <c r="AY118" s="122" t="s">
        <v>161</v>
      </c>
      <c r="BK118" s="130">
        <f>SUM(BK119:BK130)</f>
        <v>0</v>
      </c>
    </row>
    <row r="119" spans="2:65" s="1" customFormat="1" ht="33" customHeight="1">
      <c r="B119" s="32"/>
      <c r="C119" s="133" t="s">
        <v>82</v>
      </c>
      <c r="D119" s="133" t="s">
        <v>164</v>
      </c>
      <c r="E119" s="134" t="s">
        <v>960</v>
      </c>
      <c r="F119" s="135" t="s">
        <v>961</v>
      </c>
      <c r="G119" s="136" t="s">
        <v>847</v>
      </c>
      <c r="H119" s="137">
        <v>1</v>
      </c>
      <c r="I119" s="138"/>
      <c r="J119" s="139">
        <f>ROUND(I119*H119,2)</f>
        <v>0</v>
      </c>
      <c r="K119" s="135" t="s">
        <v>1</v>
      </c>
      <c r="L119" s="32"/>
      <c r="M119" s="140" t="s">
        <v>1</v>
      </c>
      <c r="N119" s="141" t="s">
        <v>39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169</v>
      </c>
      <c r="AT119" s="144" t="s">
        <v>164</v>
      </c>
      <c r="AU119" s="144" t="s">
        <v>82</v>
      </c>
      <c r="AY119" s="17" t="s">
        <v>161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82</v>
      </c>
      <c r="BK119" s="145">
        <f>ROUND(I119*H119,2)</f>
        <v>0</v>
      </c>
      <c r="BL119" s="17" t="s">
        <v>169</v>
      </c>
      <c r="BM119" s="144" t="s">
        <v>84</v>
      </c>
    </row>
    <row r="120" spans="2:65" s="1" customFormat="1" ht="19.5">
      <c r="B120" s="32"/>
      <c r="D120" s="146" t="s">
        <v>171</v>
      </c>
      <c r="F120" s="147" t="s">
        <v>961</v>
      </c>
      <c r="I120" s="148"/>
      <c r="L120" s="32"/>
      <c r="M120" s="149"/>
      <c r="T120" s="56"/>
      <c r="AT120" s="17" t="s">
        <v>171</v>
      </c>
      <c r="AU120" s="17" t="s">
        <v>82</v>
      </c>
    </row>
    <row r="121" spans="2:65" s="1" customFormat="1" ht="33" customHeight="1">
      <c r="B121" s="32"/>
      <c r="C121" s="133" t="s">
        <v>84</v>
      </c>
      <c r="D121" s="133" t="s">
        <v>164</v>
      </c>
      <c r="E121" s="134" t="s">
        <v>962</v>
      </c>
      <c r="F121" s="135" t="s">
        <v>963</v>
      </c>
      <c r="G121" s="136" t="s">
        <v>847</v>
      </c>
      <c r="H121" s="137">
        <v>1</v>
      </c>
      <c r="I121" s="138"/>
      <c r="J121" s="139">
        <f>ROUND(I121*H121,2)</f>
        <v>0</v>
      </c>
      <c r="K121" s="135" t="s">
        <v>1</v>
      </c>
      <c r="L121" s="32"/>
      <c r="M121" s="140" t="s">
        <v>1</v>
      </c>
      <c r="N121" s="141" t="s">
        <v>39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169</v>
      </c>
      <c r="AT121" s="144" t="s">
        <v>164</v>
      </c>
      <c r="AU121" s="144" t="s">
        <v>82</v>
      </c>
      <c r="AY121" s="17" t="s">
        <v>161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7" t="s">
        <v>82</v>
      </c>
      <c r="BK121" s="145">
        <f>ROUND(I121*H121,2)</f>
        <v>0</v>
      </c>
      <c r="BL121" s="17" t="s">
        <v>169</v>
      </c>
      <c r="BM121" s="144" t="s">
        <v>169</v>
      </c>
    </row>
    <row r="122" spans="2:65" s="1" customFormat="1" ht="19.5">
      <c r="B122" s="32"/>
      <c r="D122" s="146" t="s">
        <v>171</v>
      </c>
      <c r="F122" s="147" t="s">
        <v>963</v>
      </c>
      <c r="I122" s="148"/>
      <c r="L122" s="32"/>
      <c r="M122" s="149"/>
      <c r="T122" s="56"/>
      <c r="AT122" s="17" t="s">
        <v>171</v>
      </c>
      <c r="AU122" s="17" t="s">
        <v>82</v>
      </c>
    </row>
    <row r="123" spans="2:65" s="1" customFormat="1" ht="49.15" customHeight="1">
      <c r="B123" s="32"/>
      <c r="C123" s="133" t="s">
        <v>162</v>
      </c>
      <c r="D123" s="133" t="s">
        <v>164</v>
      </c>
      <c r="E123" s="134" t="s">
        <v>964</v>
      </c>
      <c r="F123" s="135" t="s">
        <v>965</v>
      </c>
      <c r="G123" s="136" t="s">
        <v>966</v>
      </c>
      <c r="H123" s="137">
        <v>0.5</v>
      </c>
      <c r="I123" s="138"/>
      <c r="J123" s="139">
        <f>ROUND(I123*H123,2)</f>
        <v>0</v>
      </c>
      <c r="K123" s="135" t="s">
        <v>1</v>
      </c>
      <c r="L123" s="32"/>
      <c r="M123" s="140" t="s">
        <v>1</v>
      </c>
      <c r="N123" s="141" t="s">
        <v>39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169</v>
      </c>
      <c r="AT123" s="144" t="s">
        <v>164</v>
      </c>
      <c r="AU123" s="144" t="s">
        <v>82</v>
      </c>
      <c r="AY123" s="17" t="s">
        <v>161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82</v>
      </c>
      <c r="BK123" s="145">
        <f>ROUND(I123*H123,2)</f>
        <v>0</v>
      </c>
      <c r="BL123" s="17" t="s">
        <v>169</v>
      </c>
      <c r="BM123" s="144" t="s">
        <v>187</v>
      </c>
    </row>
    <row r="124" spans="2:65" s="1" customFormat="1" ht="29.25">
      <c r="B124" s="32"/>
      <c r="D124" s="146" t="s">
        <v>171</v>
      </c>
      <c r="F124" s="147" t="s">
        <v>965</v>
      </c>
      <c r="I124" s="148"/>
      <c r="L124" s="32"/>
      <c r="M124" s="149"/>
      <c r="T124" s="56"/>
      <c r="AT124" s="17" t="s">
        <v>171</v>
      </c>
      <c r="AU124" s="17" t="s">
        <v>82</v>
      </c>
    </row>
    <row r="125" spans="2:65" s="1" customFormat="1" ht="62.65" customHeight="1">
      <c r="B125" s="32"/>
      <c r="C125" s="133" t="s">
        <v>169</v>
      </c>
      <c r="D125" s="133" t="s">
        <v>164</v>
      </c>
      <c r="E125" s="134" t="s">
        <v>967</v>
      </c>
      <c r="F125" s="135" t="s">
        <v>968</v>
      </c>
      <c r="G125" s="136" t="s">
        <v>167</v>
      </c>
      <c r="H125" s="137">
        <v>0.5</v>
      </c>
      <c r="I125" s="138"/>
      <c r="J125" s="139">
        <f>ROUND(I125*H125,2)</f>
        <v>0</v>
      </c>
      <c r="K125" s="135" t="s">
        <v>1</v>
      </c>
      <c r="L125" s="32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169</v>
      </c>
      <c r="AT125" s="144" t="s">
        <v>164</v>
      </c>
      <c r="AU125" s="144" t="s">
        <v>82</v>
      </c>
      <c r="AY125" s="17" t="s">
        <v>161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82</v>
      </c>
      <c r="BK125" s="145">
        <f>ROUND(I125*H125,2)</f>
        <v>0</v>
      </c>
      <c r="BL125" s="17" t="s">
        <v>169</v>
      </c>
      <c r="BM125" s="144" t="s">
        <v>215</v>
      </c>
    </row>
    <row r="126" spans="2:65" s="1" customFormat="1" ht="39">
      <c r="B126" s="32"/>
      <c r="D126" s="146" t="s">
        <v>171</v>
      </c>
      <c r="F126" s="147" t="s">
        <v>968</v>
      </c>
      <c r="I126" s="148"/>
      <c r="L126" s="32"/>
      <c r="M126" s="149"/>
      <c r="T126" s="56"/>
      <c r="AT126" s="17" t="s">
        <v>171</v>
      </c>
      <c r="AU126" s="17" t="s">
        <v>82</v>
      </c>
    </row>
    <row r="127" spans="2:65" s="1" customFormat="1" ht="16.5" customHeight="1">
      <c r="B127" s="32"/>
      <c r="C127" s="133" t="s">
        <v>193</v>
      </c>
      <c r="D127" s="133" t="s">
        <v>164</v>
      </c>
      <c r="E127" s="134" t="s">
        <v>969</v>
      </c>
      <c r="F127" s="135" t="s">
        <v>970</v>
      </c>
      <c r="G127" s="136" t="s">
        <v>257</v>
      </c>
      <c r="H127" s="137">
        <v>1</v>
      </c>
      <c r="I127" s="138"/>
      <c r="J127" s="139">
        <f>ROUND(I127*H127,2)</f>
        <v>0</v>
      </c>
      <c r="K127" s="135" t="s">
        <v>1</v>
      </c>
      <c r="L127" s="32"/>
      <c r="M127" s="140" t="s">
        <v>1</v>
      </c>
      <c r="N127" s="141" t="s">
        <v>39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169</v>
      </c>
      <c r="AT127" s="144" t="s">
        <v>164</v>
      </c>
      <c r="AU127" s="144" t="s">
        <v>82</v>
      </c>
      <c r="AY127" s="17" t="s">
        <v>161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82</v>
      </c>
      <c r="BK127" s="145">
        <f>ROUND(I127*H127,2)</f>
        <v>0</v>
      </c>
      <c r="BL127" s="17" t="s">
        <v>169</v>
      </c>
      <c r="BM127" s="144" t="s">
        <v>971</v>
      </c>
    </row>
    <row r="128" spans="2:65" s="1" customFormat="1" ht="11.25">
      <c r="B128" s="32"/>
      <c r="D128" s="146" t="s">
        <v>171</v>
      </c>
      <c r="F128" s="147" t="s">
        <v>970</v>
      </c>
      <c r="I128" s="148"/>
      <c r="L128" s="32"/>
      <c r="M128" s="149"/>
      <c r="T128" s="56"/>
      <c r="AT128" s="17" t="s">
        <v>171</v>
      </c>
      <c r="AU128" s="17" t="s">
        <v>82</v>
      </c>
    </row>
    <row r="129" spans="2:65" s="1" customFormat="1" ht="16.5" customHeight="1">
      <c r="B129" s="32"/>
      <c r="C129" s="133" t="s">
        <v>187</v>
      </c>
      <c r="D129" s="133" t="s">
        <v>164</v>
      </c>
      <c r="E129" s="134" t="s">
        <v>972</v>
      </c>
      <c r="F129" s="135" t="s">
        <v>973</v>
      </c>
      <c r="G129" s="136" t="s">
        <v>257</v>
      </c>
      <c r="H129" s="137">
        <v>1</v>
      </c>
      <c r="I129" s="138"/>
      <c r="J129" s="139">
        <f>ROUND(I129*H129,2)</f>
        <v>0</v>
      </c>
      <c r="K129" s="135" t="s">
        <v>1</v>
      </c>
      <c r="L129" s="32"/>
      <c r="M129" s="140" t="s">
        <v>1</v>
      </c>
      <c r="N129" s="141" t="s">
        <v>39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169</v>
      </c>
      <c r="AT129" s="144" t="s">
        <v>164</v>
      </c>
      <c r="AU129" s="144" t="s">
        <v>82</v>
      </c>
      <c r="AY129" s="17" t="s">
        <v>161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82</v>
      </c>
      <c r="BK129" s="145">
        <f>ROUND(I129*H129,2)</f>
        <v>0</v>
      </c>
      <c r="BL129" s="17" t="s">
        <v>169</v>
      </c>
      <c r="BM129" s="144" t="s">
        <v>974</v>
      </c>
    </row>
    <row r="130" spans="2:65" s="1" customFormat="1" ht="11.25">
      <c r="B130" s="32"/>
      <c r="D130" s="146" t="s">
        <v>171</v>
      </c>
      <c r="F130" s="147" t="s">
        <v>973</v>
      </c>
      <c r="I130" s="148"/>
      <c r="L130" s="32"/>
      <c r="M130" s="192"/>
      <c r="N130" s="193"/>
      <c r="O130" s="193"/>
      <c r="P130" s="193"/>
      <c r="Q130" s="193"/>
      <c r="R130" s="193"/>
      <c r="S130" s="193"/>
      <c r="T130" s="194"/>
      <c r="AT130" s="17" t="s">
        <v>171</v>
      </c>
      <c r="AU130" s="17" t="s">
        <v>82</v>
      </c>
    </row>
    <row r="131" spans="2:65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2"/>
    </row>
  </sheetData>
  <sheetProtection algorithmName="SHA-512" hashValue="N12Bwz9lqd1HB/pzf4jo6qAZ9+hrEga4J40DXCmNXKls5f0t8JPmzNm3+4nanvwJK883rSO77/Xtmiy3vonj8A==" saltValue="XMZ3VN3LlkghHp5YPKfyYA==" spinCount="100000" sheet="1" objects="1" scenarios="1" formatColumns="0" formatRows="0" autoFilter="0"/>
  <autoFilter ref="C116:K130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B2:BM1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104</v>
      </c>
      <c r="L4" s="20"/>
      <c r="M4" s="89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MODERNIZACE UČEBEN PŘÍRODOVĚDNÝCH UČEBEN PŘEDMĚTŮ</v>
      </c>
      <c r="F7" s="242"/>
      <c r="G7" s="242"/>
      <c r="H7" s="242"/>
      <c r="L7" s="20"/>
    </row>
    <row r="8" spans="2:46" s="1" customFormat="1" ht="12" customHeight="1">
      <c r="B8" s="32"/>
      <c r="D8" s="27" t="s">
        <v>113</v>
      </c>
      <c r="L8" s="32"/>
    </row>
    <row r="9" spans="2:46" s="1" customFormat="1" ht="16.5" customHeight="1">
      <c r="B9" s="32"/>
      <c r="E9" s="203" t="s">
        <v>975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976</v>
      </c>
      <c r="I12" s="27" t="s">
        <v>22</v>
      </c>
      <c r="J12" s="52" t="str">
        <f>'Rekapitulace stavby'!AN8</f>
        <v>12. 6. 2023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26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977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0"/>
      <c r="E27" s="230" t="s">
        <v>1</v>
      </c>
      <c r="F27" s="230"/>
      <c r="G27" s="230"/>
      <c r="H27" s="230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34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2">
        <f>ROUND((SUM(BE120:BE176)),  2)</f>
        <v>0</v>
      </c>
      <c r="I33" s="93">
        <v>0.21</v>
      </c>
      <c r="J33" s="92">
        <f>ROUND(((SUM(BE120:BE176))*I33),  2)</f>
        <v>0</v>
      </c>
      <c r="L33" s="32"/>
    </row>
    <row r="34" spans="2:12" s="1" customFormat="1" ht="14.45" customHeight="1">
      <c r="B34" s="32"/>
      <c r="E34" s="27" t="s">
        <v>40</v>
      </c>
      <c r="F34" s="92">
        <f>ROUND((SUM(BF120:BF176)),  2)</f>
        <v>0</v>
      </c>
      <c r="I34" s="93">
        <v>0.15</v>
      </c>
      <c r="J34" s="92">
        <f>ROUND(((SUM(BF120:BF176))*I34),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2">
        <f>ROUND((SUM(BG120:BG176)),  2)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2">
        <f>ROUND((SUM(BH120:BH176)),  2)</f>
        <v>0</v>
      </c>
      <c r="I36" s="93">
        <v>0.15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2">
        <f>ROUND((SUM(BI120:BI176)),  2)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44</v>
      </c>
      <c r="E39" s="57"/>
      <c r="F39" s="57"/>
      <c r="G39" s="96" t="s">
        <v>45</v>
      </c>
      <c r="H39" s="97" t="s">
        <v>46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MODERNIZACE UČEBEN PŘÍRODOVĚDNÝCH UČEBEN PŘEDMĚTŮ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113</v>
      </c>
      <c r="L86" s="32"/>
    </row>
    <row r="87" spans="2:47" s="1" customFormat="1" ht="16.5" customHeight="1">
      <c r="B87" s="32"/>
      <c r="E87" s="203" t="str">
        <f>E9</f>
        <v>UT - VYTÁPĚNÍ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Poděbrady</v>
      </c>
      <c r="I89" s="27" t="s">
        <v>22</v>
      </c>
      <c r="J89" s="52" t="str">
        <f>IF(J12="","",J12)</f>
        <v>12. 6. 2023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Ing. K. Dovrtěl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127</v>
      </c>
      <c r="D94" s="94"/>
      <c r="E94" s="94"/>
      <c r="F94" s="94"/>
      <c r="G94" s="94"/>
      <c r="H94" s="94"/>
      <c r="I94" s="94"/>
      <c r="J94" s="103" t="s">
        <v>128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129</v>
      </c>
      <c r="J96" s="66">
        <f>J120</f>
        <v>0</v>
      </c>
      <c r="L96" s="32"/>
      <c r="AU96" s="17" t="s">
        <v>130</v>
      </c>
    </row>
    <row r="97" spans="2:12" s="8" customFormat="1" ht="24.95" customHeight="1">
      <c r="B97" s="105"/>
      <c r="D97" s="106" t="s">
        <v>137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899999999999999" customHeight="1">
      <c r="B98" s="109"/>
      <c r="D98" s="110" t="s">
        <v>978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899999999999999" customHeight="1">
      <c r="B99" s="109"/>
      <c r="D99" s="110" t="s">
        <v>138</v>
      </c>
      <c r="E99" s="111"/>
      <c r="F99" s="111"/>
      <c r="G99" s="111"/>
      <c r="H99" s="111"/>
      <c r="I99" s="111"/>
      <c r="J99" s="112">
        <f>J141</f>
        <v>0</v>
      </c>
      <c r="L99" s="109"/>
    </row>
    <row r="100" spans="2:12" s="8" customFormat="1" ht="24.95" customHeight="1">
      <c r="B100" s="105"/>
      <c r="D100" s="106" t="s">
        <v>647</v>
      </c>
      <c r="E100" s="107"/>
      <c r="F100" s="107"/>
      <c r="G100" s="107"/>
      <c r="H100" s="107"/>
      <c r="I100" s="107"/>
      <c r="J100" s="108">
        <f>J164</f>
        <v>0</v>
      </c>
      <c r="L100" s="105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146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26.25" customHeight="1">
      <c r="B110" s="32"/>
      <c r="E110" s="241" t="str">
        <f>E7</f>
        <v>MODERNIZACE UČEBEN PŘÍRODOVĚDNÝCH UČEBEN PŘEDMĚTŮ</v>
      </c>
      <c r="F110" s="242"/>
      <c r="G110" s="242"/>
      <c r="H110" s="242"/>
      <c r="L110" s="32"/>
    </row>
    <row r="111" spans="2:12" s="1" customFormat="1" ht="12" customHeight="1">
      <c r="B111" s="32"/>
      <c r="C111" s="27" t="s">
        <v>113</v>
      </c>
      <c r="L111" s="32"/>
    </row>
    <row r="112" spans="2:12" s="1" customFormat="1" ht="16.5" customHeight="1">
      <c r="B112" s="32"/>
      <c r="E112" s="203" t="str">
        <f>E9</f>
        <v>UT - VYTÁPĚNÍ</v>
      </c>
      <c r="F112" s="243"/>
      <c r="G112" s="243"/>
      <c r="H112" s="243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Poděbrady</v>
      </c>
      <c r="I114" s="27" t="s">
        <v>22</v>
      </c>
      <c r="J114" s="52" t="str">
        <f>IF(J12="","",J12)</f>
        <v>12. 6. 2023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 xml:space="preserve"> </v>
      </c>
      <c r="I116" s="27" t="s">
        <v>30</v>
      </c>
      <c r="J116" s="30" t="str">
        <f>E21</f>
        <v xml:space="preserve"> 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>Ing. K. Dovrtěl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3"/>
      <c r="C119" s="114" t="s">
        <v>147</v>
      </c>
      <c r="D119" s="115" t="s">
        <v>59</v>
      </c>
      <c r="E119" s="115" t="s">
        <v>55</v>
      </c>
      <c r="F119" s="115" t="s">
        <v>56</v>
      </c>
      <c r="G119" s="115" t="s">
        <v>148</v>
      </c>
      <c r="H119" s="115" t="s">
        <v>149</v>
      </c>
      <c r="I119" s="115" t="s">
        <v>150</v>
      </c>
      <c r="J119" s="115" t="s">
        <v>128</v>
      </c>
      <c r="K119" s="116" t="s">
        <v>151</v>
      </c>
      <c r="L119" s="113"/>
      <c r="M119" s="59" t="s">
        <v>1</v>
      </c>
      <c r="N119" s="60" t="s">
        <v>38</v>
      </c>
      <c r="O119" s="60" t="s">
        <v>152</v>
      </c>
      <c r="P119" s="60" t="s">
        <v>153</v>
      </c>
      <c r="Q119" s="60" t="s">
        <v>154</v>
      </c>
      <c r="R119" s="60" t="s">
        <v>155</v>
      </c>
      <c r="S119" s="60" t="s">
        <v>156</v>
      </c>
      <c r="T119" s="61" t="s">
        <v>157</v>
      </c>
    </row>
    <row r="120" spans="2:65" s="1" customFormat="1" ht="22.9" customHeight="1">
      <c r="B120" s="32"/>
      <c r="C120" s="64" t="s">
        <v>158</v>
      </c>
      <c r="J120" s="117">
        <f>BK120</f>
        <v>0</v>
      </c>
      <c r="L120" s="32"/>
      <c r="M120" s="62"/>
      <c r="N120" s="53"/>
      <c r="O120" s="53"/>
      <c r="P120" s="118">
        <f>P121+P164</f>
        <v>0</v>
      </c>
      <c r="Q120" s="53"/>
      <c r="R120" s="118">
        <f>R121+R164</f>
        <v>1.0077076</v>
      </c>
      <c r="S120" s="53"/>
      <c r="T120" s="119">
        <f>T121+T164</f>
        <v>1.0371920000000001</v>
      </c>
      <c r="AT120" s="17" t="s">
        <v>73</v>
      </c>
      <c r="AU120" s="17" t="s">
        <v>130</v>
      </c>
      <c r="BK120" s="120">
        <f>BK121+BK164</f>
        <v>0</v>
      </c>
    </row>
    <row r="121" spans="2:65" s="11" customFormat="1" ht="25.9" customHeight="1">
      <c r="B121" s="121"/>
      <c r="D121" s="122" t="s">
        <v>73</v>
      </c>
      <c r="E121" s="123" t="s">
        <v>349</v>
      </c>
      <c r="F121" s="123" t="s">
        <v>350</v>
      </c>
      <c r="I121" s="124"/>
      <c r="J121" s="125">
        <f>BK121</f>
        <v>0</v>
      </c>
      <c r="L121" s="121"/>
      <c r="M121" s="126"/>
      <c r="P121" s="127">
        <f>P122+P141</f>
        <v>0</v>
      </c>
      <c r="R121" s="127">
        <f>R122+R141</f>
        <v>1.0077076</v>
      </c>
      <c r="T121" s="128">
        <f>T122+T141</f>
        <v>1.0371920000000001</v>
      </c>
      <c r="AR121" s="122" t="s">
        <v>84</v>
      </c>
      <c r="AT121" s="129" t="s">
        <v>73</v>
      </c>
      <c r="AU121" s="129" t="s">
        <v>74</v>
      </c>
      <c r="AY121" s="122" t="s">
        <v>161</v>
      </c>
      <c r="BK121" s="130">
        <f>BK122+BK141</f>
        <v>0</v>
      </c>
    </row>
    <row r="122" spans="2:65" s="11" customFormat="1" ht="22.9" customHeight="1">
      <c r="B122" s="121"/>
      <c r="D122" s="122" t="s">
        <v>73</v>
      </c>
      <c r="E122" s="131" t="s">
        <v>979</v>
      </c>
      <c r="F122" s="131" t="s">
        <v>980</v>
      </c>
      <c r="I122" s="124"/>
      <c r="J122" s="132">
        <f>BK122</f>
        <v>0</v>
      </c>
      <c r="L122" s="121"/>
      <c r="M122" s="126"/>
      <c r="P122" s="127">
        <f>SUM(P123:P140)</f>
        <v>0</v>
      </c>
      <c r="R122" s="127">
        <f>SUM(R123:R140)</f>
        <v>7.3599999999999985E-3</v>
      </c>
      <c r="T122" s="128">
        <f>SUM(T123:T140)</f>
        <v>1.7600000000000001E-2</v>
      </c>
      <c r="AR122" s="122" t="s">
        <v>84</v>
      </c>
      <c r="AT122" s="129" t="s">
        <v>73</v>
      </c>
      <c r="AU122" s="129" t="s">
        <v>82</v>
      </c>
      <c r="AY122" s="122" t="s">
        <v>161</v>
      </c>
      <c r="BK122" s="130">
        <f>SUM(BK123:BK140)</f>
        <v>0</v>
      </c>
    </row>
    <row r="123" spans="2:65" s="1" customFormat="1" ht="24.2" customHeight="1">
      <c r="B123" s="32"/>
      <c r="C123" s="133" t="s">
        <v>82</v>
      </c>
      <c r="D123" s="133" t="s">
        <v>164</v>
      </c>
      <c r="E123" s="134" t="s">
        <v>981</v>
      </c>
      <c r="F123" s="135" t="s">
        <v>982</v>
      </c>
      <c r="G123" s="136" t="s">
        <v>314</v>
      </c>
      <c r="H123" s="137">
        <v>16</v>
      </c>
      <c r="I123" s="138"/>
      <c r="J123" s="139">
        <f>ROUND(I123*H123,2)</f>
        <v>0</v>
      </c>
      <c r="K123" s="135" t="s">
        <v>168</v>
      </c>
      <c r="L123" s="32"/>
      <c r="M123" s="140" t="s">
        <v>1</v>
      </c>
      <c r="N123" s="141" t="s">
        <v>39</v>
      </c>
      <c r="P123" s="142">
        <f>O123*H123</f>
        <v>0</v>
      </c>
      <c r="Q123" s="142">
        <v>1.2999999999999999E-4</v>
      </c>
      <c r="R123" s="142">
        <f>Q123*H123</f>
        <v>2.0799999999999998E-3</v>
      </c>
      <c r="S123" s="142">
        <v>1.1000000000000001E-3</v>
      </c>
      <c r="T123" s="143">
        <f>S123*H123</f>
        <v>1.7600000000000001E-2</v>
      </c>
      <c r="AR123" s="144" t="s">
        <v>263</v>
      </c>
      <c r="AT123" s="144" t="s">
        <v>164</v>
      </c>
      <c r="AU123" s="144" t="s">
        <v>84</v>
      </c>
      <c r="AY123" s="17" t="s">
        <v>161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82</v>
      </c>
      <c r="BK123" s="145">
        <f>ROUND(I123*H123,2)</f>
        <v>0</v>
      </c>
      <c r="BL123" s="17" t="s">
        <v>263</v>
      </c>
      <c r="BM123" s="144" t="s">
        <v>983</v>
      </c>
    </row>
    <row r="124" spans="2:65" s="1" customFormat="1" ht="11.25">
      <c r="B124" s="32"/>
      <c r="D124" s="146" t="s">
        <v>171</v>
      </c>
      <c r="F124" s="147" t="s">
        <v>984</v>
      </c>
      <c r="I124" s="148"/>
      <c r="L124" s="32"/>
      <c r="M124" s="149"/>
      <c r="T124" s="56"/>
      <c r="AT124" s="17" t="s">
        <v>171</v>
      </c>
      <c r="AU124" s="17" t="s">
        <v>84</v>
      </c>
    </row>
    <row r="125" spans="2:65" s="13" customFormat="1" ht="11.25">
      <c r="B125" s="156"/>
      <c r="D125" s="146" t="s">
        <v>173</v>
      </c>
      <c r="E125" s="157" t="s">
        <v>1</v>
      </c>
      <c r="F125" s="158" t="s">
        <v>985</v>
      </c>
      <c r="H125" s="159">
        <v>16</v>
      </c>
      <c r="I125" s="160"/>
      <c r="L125" s="156"/>
      <c r="M125" s="161"/>
      <c r="T125" s="162"/>
      <c r="AT125" s="157" t="s">
        <v>173</v>
      </c>
      <c r="AU125" s="157" t="s">
        <v>84</v>
      </c>
      <c r="AV125" s="13" t="s">
        <v>84</v>
      </c>
      <c r="AW125" s="13" t="s">
        <v>31</v>
      </c>
      <c r="AX125" s="13" t="s">
        <v>74</v>
      </c>
      <c r="AY125" s="157" t="s">
        <v>161</v>
      </c>
    </row>
    <row r="126" spans="2:65" s="15" customFormat="1" ht="11.25">
      <c r="B126" s="170"/>
      <c r="D126" s="146" t="s">
        <v>173</v>
      </c>
      <c r="E126" s="171" t="s">
        <v>1</v>
      </c>
      <c r="F126" s="172" t="s">
        <v>204</v>
      </c>
      <c r="H126" s="173">
        <v>16</v>
      </c>
      <c r="I126" s="174"/>
      <c r="L126" s="170"/>
      <c r="M126" s="175"/>
      <c r="T126" s="176"/>
      <c r="AT126" s="171" t="s">
        <v>173</v>
      </c>
      <c r="AU126" s="171" t="s">
        <v>84</v>
      </c>
      <c r="AV126" s="15" t="s">
        <v>169</v>
      </c>
      <c r="AW126" s="15" t="s">
        <v>31</v>
      </c>
      <c r="AX126" s="15" t="s">
        <v>82</v>
      </c>
      <c r="AY126" s="171" t="s">
        <v>161</v>
      </c>
    </row>
    <row r="127" spans="2:65" s="1" customFormat="1" ht="37.9" customHeight="1">
      <c r="B127" s="32"/>
      <c r="C127" s="133" t="s">
        <v>84</v>
      </c>
      <c r="D127" s="133" t="s">
        <v>164</v>
      </c>
      <c r="E127" s="134" t="s">
        <v>986</v>
      </c>
      <c r="F127" s="135" t="s">
        <v>987</v>
      </c>
      <c r="G127" s="136" t="s">
        <v>314</v>
      </c>
      <c r="H127" s="137">
        <v>8</v>
      </c>
      <c r="I127" s="138"/>
      <c r="J127" s="139">
        <f>ROUND(I127*H127,2)</f>
        <v>0</v>
      </c>
      <c r="K127" s="135" t="s">
        <v>1</v>
      </c>
      <c r="L127" s="32"/>
      <c r="M127" s="140" t="s">
        <v>1</v>
      </c>
      <c r="N127" s="141" t="s">
        <v>39</v>
      </c>
      <c r="P127" s="142">
        <f>O127*H127</f>
        <v>0</v>
      </c>
      <c r="Q127" s="142">
        <v>2.7999999999999998E-4</v>
      </c>
      <c r="R127" s="142">
        <f>Q127*H127</f>
        <v>2.2399999999999998E-3</v>
      </c>
      <c r="S127" s="142">
        <v>0</v>
      </c>
      <c r="T127" s="143">
        <f>S127*H127</f>
        <v>0</v>
      </c>
      <c r="AR127" s="144" t="s">
        <v>263</v>
      </c>
      <c r="AT127" s="144" t="s">
        <v>164</v>
      </c>
      <c r="AU127" s="144" t="s">
        <v>84</v>
      </c>
      <c r="AY127" s="17" t="s">
        <v>161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82</v>
      </c>
      <c r="BK127" s="145">
        <f>ROUND(I127*H127,2)</f>
        <v>0</v>
      </c>
      <c r="BL127" s="17" t="s">
        <v>263</v>
      </c>
      <c r="BM127" s="144" t="s">
        <v>988</v>
      </c>
    </row>
    <row r="128" spans="2:65" s="1" customFormat="1" ht="29.25">
      <c r="B128" s="32"/>
      <c r="D128" s="146" t="s">
        <v>171</v>
      </c>
      <c r="F128" s="147" t="s">
        <v>987</v>
      </c>
      <c r="I128" s="148"/>
      <c r="L128" s="32"/>
      <c r="M128" s="149"/>
      <c r="T128" s="56"/>
      <c r="AT128" s="17" t="s">
        <v>171</v>
      </c>
      <c r="AU128" s="17" t="s">
        <v>84</v>
      </c>
    </row>
    <row r="129" spans="2:65" s="13" customFormat="1" ht="11.25">
      <c r="B129" s="156"/>
      <c r="D129" s="146" t="s">
        <v>173</v>
      </c>
      <c r="E129" s="157" t="s">
        <v>1</v>
      </c>
      <c r="F129" s="158" t="s">
        <v>989</v>
      </c>
      <c r="H129" s="159">
        <v>8</v>
      </c>
      <c r="I129" s="160"/>
      <c r="L129" s="156"/>
      <c r="M129" s="161"/>
      <c r="T129" s="162"/>
      <c r="AT129" s="157" t="s">
        <v>173</v>
      </c>
      <c r="AU129" s="157" t="s">
        <v>84</v>
      </c>
      <c r="AV129" s="13" t="s">
        <v>84</v>
      </c>
      <c r="AW129" s="13" t="s">
        <v>31</v>
      </c>
      <c r="AX129" s="13" t="s">
        <v>74</v>
      </c>
      <c r="AY129" s="157" t="s">
        <v>161</v>
      </c>
    </row>
    <row r="130" spans="2:65" s="15" customFormat="1" ht="11.25">
      <c r="B130" s="170"/>
      <c r="D130" s="146" t="s">
        <v>173</v>
      </c>
      <c r="E130" s="171" t="s">
        <v>1</v>
      </c>
      <c r="F130" s="172" t="s">
        <v>204</v>
      </c>
      <c r="H130" s="173">
        <v>8</v>
      </c>
      <c r="I130" s="174"/>
      <c r="L130" s="170"/>
      <c r="M130" s="175"/>
      <c r="T130" s="176"/>
      <c r="AT130" s="171" t="s">
        <v>173</v>
      </c>
      <c r="AU130" s="171" t="s">
        <v>84</v>
      </c>
      <c r="AV130" s="15" t="s">
        <v>169</v>
      </c>
      <c r="AW130" s="15" t="s">
        <v>31</v>
      </c>
      <c r="AX130" s="15" t="s">
        <v>82</v>
      </c>
      <c r="AY130" s="171" t="s">
        <v>161</v>
      </c>
    </row>
    <row r="131" spans="2:65" s="1" customFormat="1" ht="37.9" customHeight="1">
      <c r="B131" s="32"/>
      <c r="C131" s="133" t="s">
        <v>162</v>
      </c>
      <c r="D131" s="133" t="s">
        <v>164</v>
      </c>
      <c r="E131" s="134" t="s">
        <v>990</v>
      </c>
      <c r="F131" s="135" t="s">
        <v>991</v>
      </c>
      <c r="G131" s="136" t="s">
        <v>314</v>
      </c>
      <c r="H131" s="137">
        <v>8</v>
      </c>
      <c r="I131" s="138"/>
      <c r="J131" s="139">
        <f>ROUND(I131*H131,2)</f>
        <v>0</v>
      </c>
      <c r="K131" s="135" t="s">
        <v>1</v>
      </c>
      <c r="L131" s="32"/>
      <c r="M131" s="140" t="s">
        <v>1</v>
      </c>
      <c r="N131" s="141" t="s">
        <v>39</v>
      </c>
      <c r="P131" s="142">
        <f>O131*H131</f>
        <v>0</v>
      </c>
      <c r="Q131" s="142">
        <v>1.3999999999999999E-4</v>
      </c>
      <c r="R131" s="142">
        <f>Q131*H131</f>
        <v>1.1199999999999999E-3</v>
      </c>
      <c r="S131" s="142">
        <v>0</v>
      </c>
      <c r="T131" s="143">
        <f>S131*H131</f>
        <v>0</v>
      </c>
      <c r="AR131" s="144" t="s">
        <v>263</v>
      </c>
      <c r="AT131" s="144" t="s">
        <v>164</v>
      </c>
      <c r="AU131" s="144" t="s">
        <v>84</v>
      </c>
      <c r="AY131" s="17" t="s">
        <v>161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82</v>
      </c>
      <c r="BK131" s="145">
        <f>ROUND(I131*H131,2)</f>
        <v>0</v>
      </c>
      <c r="BL131" s="17" t="s">
        <v>263</v>
      </c>
      <c r="BM131" s="144" t="s">
        <v>992</v>
      </c>
    </row>
    <row r="132" spans="2:65" s="1" customFormat="1" ht="29.25">
      <c r="B132" s="32"/>
      <c r="D132" s="146" t="s">
        <v>171</v>
      </c>
      <c r="F132" s="147" t="s">
        <v>991</v>
      </c>
      <c r="I132" s="148"/>
      <c r="L132" s="32"/>
      <c r="M132" s="149"/>
      <c r="T132" s="56"/>
      <c r="AT132" s="17" t="s">
        <v>171</v>
      </c>
      <c r="AU132" s="17" t="s">
        <v>84</v>
      </c>
    </row>
    <row r="133" spans="2:65" s="13" customFormat="1" ht="11.25">
      <c r="B133" s="156"/>
      <c r="D133" s="146" t="s">
        <v>173</v>
      </c>
      <c r="E133" s="157" t="s">
        <v>1</v>
      </c>
      <c r="F133" s="158" t="s">
        <v>989</v>
      </c>
      <c r="H133" s="159">
        <v>8</v>
      </c>
      <c r="I133" s="160"/>
      <c r="L133" s="156"/>
      <c r="M133" s="161"/>
      <c r="T133" s="162"/>
      <c r="AT133" s="157" t="s">
        <v>173</v>
      </c>
      <c r="AU133" s="157" t="s">
        <v>84</v>
      </c>
      <c r="AV133" s="13" t="s">
        <v>84</v>
      </c>
      <c r="AW133" s="13" t="s">
        <v>31</v>
      </c>
      <c r="AX133" s="13" t="s">
        <v>74</v>
      </c>
      <c r="AY133" s="157" t="s">
        <v>161</v>
      </c>
    </row>
    <row r="134" spans="2:65" s="15" customFormat="1" ht="11.25">
      <c r="B134" s="170"/>
      <c r="D134" s="146" t="s">
        <v>173</v>
      </c>
      <c r="E134" s="171" t="s">
        <v>1</v>
      </c>
      <c r="F134" s="172" t="s">
        <v>204</v>
      </c>
      <c r="H134" s="173">
        <v>8</v>
      </c>
      <c r="I134" s="174"/>
      <c r="L134" s="170"/>
      <c r="M134" s="175"/>
      <c r="T134" s="176"/>
      <c r="AT134" s="171" t="s">
        <v>173</v>
      </c>
      <c r="AU134" s="171" t="s">
        <v>84</v>
      </c>
      <c r="AV134" s="15" t="s">
        <v>169</v>
      </c>
      <c r="AW134" s="15" t="s">
        <v>31</v>
      </c>
      <c r="AX134" s="15" t="s">
        <v>82</v>
      </c>
      <c r="AY134" s="171" t="s">
        <v>161</v>
      </c>
    </row>
    <row r="135" spans="2:65" s="1" customFormat="1" ht="24.2" customHeight="1">
      <c r="B135" s="32"/>
      <c r="C135" s="133" t="s">
        <v>169</v>
      </c>
      <c r="D135" s="133" t="s">
        <v>164</v>
      </c>
      <c r="E135" s="134" t="s">
        <v>993</v>
      </c>
      <c r="F135" s="135" t="s">
        <v>994</v>
      </c>
      <c r="G135" s="136" t="s">
        <v>314</v>
      </c>
      <c r="H135" s="137">
        <v>8</v>
      </c>
      <c r="I135" s="138"/>
      <c r="J135" s="139">
        <f>ROUND(I135*H135,2)</f>
        <v>0</v>
      </c>
      <c r="K135" s="135" t="s">
        <v>1</v>
      </c>
      <c r="L135" s="32"/>
      <c r="M135" s="140" t="s">
        <v>1</v>
      </c>
      <c r="N135" s="141" t="s">
        <v>39</v>
      </c>
      <c r="P135" s="142">
        <f>O135*H135</f>
        <v>0</v>
      </c>
      <c r="Q135" s="142">
        <v>2.4000000000000001E-4</v>
      </c>
      <c r="R135" s="142">
        <f>Q135*H135</f>
        <v>1.92E-3</v>
      </c>
      <c r="S135" s="142">
        <v>0</v>
      </c>
      <c r="T135" s="143">
        <f>S135*H135</f>
        <v>0</v>
      </c>
      <c r="AR135" s="144" t="s">
        <v>263</v>
      </c>
      <c r="AT135" s="144" t="s">
        <v>164</v>
      </c>
      <c r="AU135" s="144" t="s">
        <v>84</v>
      </c>
      <c r="AY135" s="17" t="s">
        <v>161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263</v>
      </c>
      <c r="BM135" s="144" t="s">
        <v>995</v>
      </c>
    </row>
    <row r="136" spans="2:65" s="1" customFormat="1" ht="19.5">
      <c r="B136" s="32"/>
      <c r="D136" s="146" t="s">
        <v>171</v>
      </c>
      <c r="F136" s="147" t="s">
        <v>994</v>
      </c>
      <c r="I136" s="148"/>
      <c r="L136" s="32"/>
      <c r="M136" s="149"/>
      <c r="T136" s="56"/>
      <c r="AT136" s="17" t="s">
        <v>171</v>
      </c>
      <c r="AU136" s="17" t="s">
        <v>84</v>
      </c>
    </row>
    <row r="137" spans="2:65" s="13" customFormat="1" ht="11.25">
      <c r="B137" s="156"/>
      <c r="D137" s="146" t="s">
        <v>173</v>
      </c>
      <c r="E137" s="157" t="s">
        <v>1</v>
      </c>
      <c r="F137" s="158" t="s">
        <v>989</v>
      </c>
      <c r="H137" s="159">
        <v>8</v>
      </c>
      <c r="I137" s="160"/>
      <c r="L137" s="156"/>
      <c r="M137" s="161"/>
      <c r="T137" s="162"/>
      <c r="AT137" s="157" t="s">
        <v>173</v>
      </c>
      <c r="AU137" s="157" t="s">
        <v>84</v>
      </c>
      <c r="AV137" s="13" t="s">
        <v>84</v>
      </c>
      <c r="AW137" s="13" t="s">
        <v>31</v>
      </c>
      <c r="AX137" s="13" t="s">
        <v>74</v>
      </c>
      <c r="AY137" s="157" t="s">
        <v>161</v>
      </c>
    </row>
    <row r="138" spans="2:65" s="15" customFormat="1" ht="11.25">
      <c r="B138" s="170"/>
      <c r="D138" s="146" t="s">
        <v>173</v>
      </c>
      <c r="E138" s="171" t="s">
        <v>1</v>
      </c>
      <c r="F138" s="172" t="s">
        <v>204</v>
      </c>
      <c r="H138" s="173">
        <v>8</v>
      </c>
      <c r="I138" s="174"/>
      <c r="L138" s="170"/>
      <c r="M138" s="175"/>
      <c r="T138" s="176"/>
      <c r="AT138" s="171" t="s">
        <v>173</v>
      </c>
      <c r="AU138" s="171" t="s">
        <v>84</v>
      </c>
      <c r="AV138" s="15" t="s">
        <v>169</v>
      </c>
      <c r="AW138" s="15" t="s">
        <v>31</v>
      </c>
      <c r="AX138" s="15" t="s">
        <v>82</v>
      </c>
      <c r="AY138" s="171" t="s">
        <v>161</v>
      </c>
    </row>
    <row r="139" spans="2:65" s="1" customFormat="1" ht="24.2" customHeight="1">
      <c r="B139" s="32"/>
      <c r="C139" s="133" t="s">
        <v>193</v>
      </c>
      <c r="D139" s="133" t="s">
        <v>164</v>
      </c>
      <c r="E139" s="134" t="s">
        <v>996</v>
      </c>
      <c r="F139" s="135" t="s">
        <v>997</v>
      </c>
      <c r="G139" s="136" t="s">
        <v>322</v>
      </c>
      <c r="H139" s="137">
        <v>7.0000000000000001E-3</v>
      </c>
      <c r="I139" s="138"/>
      <c r="J139" s="139">
        <f>ROUND(I139*H139,2)</f>
        <v>0</v>
      </c>
      <c r="K139" s="135" t="s">
        <v>168</v>
      </c>
      <c r="L139" s="32"/>
      <c r="M139" s="140" t="s">
        <v>1</v>
      </c>
      <c r="N139" s="141" t="s">
        <v>39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263</v>
      </c>
      <c r="AT139" s="144" t="s">
        <v>164</v>
      </c>
      <c r="AU139" s="144" t="s">
        <v>84</v>
      </c>
      <c r="AY139" s="17" t="s">
        <v>161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82</v>
      </c>
      <c r="BK139" s="145">
        <f>ROUND(I139*H139,2)</f>
        <v>0</v>
      </c>
      <c r="BL139" s="17" t="s">
        <v>263</v>
      </c>
      <c r="BM139" s="144" t="s">
        <v>998</v>
      </c>
    </row>
    <row r="140" spans="2:65" s="1" customFormat="1" ht="29.25">
      <c r="B140" s="32"/>
      <c r="D140" s="146" t="s">
        <v>171</v>
      </c>
      <c r="F140" s="147" t="s">
        <v>999</v>
      </c>
      <c r="I140" s="148"/>
      <c r="L140" s="32"/>
      <c r="M140" s="149"/>
      <c r="T140" s="56"/>
      <c r="AT140" s="17" t="s">
        <v>171</v>
      </c>
      <c r="AU140" s="17" t="s">
        <v>84</v>
      </c>
    </row>
    <row r="141" spans="2:65" s="11" customFormat="1" ht="22.9" customHeight="1">
      <c r="B141" s="121"/>
      <c r="D141" s="122" t="s">
        <v>73</v>
      </c>
      <c r="E141" s="131" t="s">
        <v>351</v>
      </c>
      <c r="F141" s="131" t="s">
        <v>352</v>
      </c>
      <c r="I141" s="124"/>
      <c r="J141" s="132">
        <f>BK141</f>
        <v>0</v>
      </c>
      <c r="L141" s="121"/>
      <c r="M141" s="126"/>
      <c r="P141" s="127">
        <f>SUM(P142:P163)</f>
        <v>0</v>
      </c>
      <c r="R141" s="127">
        <f>SUM(R142:R163)</f>
        <v>1.0003476</v>
      </c>
      <c r="T141" s="128">
        <f>SUM(T142:T163)</f>
        <v>1.0195920000000001</v>
      </c>
      <c r="AR141" s="122" t="s">
        <v>84</v>
      </c>
      <c r="AT141" s="129" t="s">
        <v>73</v>
      </c>
      <c r="AU141" s="129" t="s">
        <v>82</v>
      </c>
      <c r="AY141" s="122" t="s">
        <v>161</v>
      </c>
      <c r="BK141" s="130">
        <f>SUM(BK142:BK163)</f>
        <v>0</v>
      </c>
    </row>
    <row r="142" spans="2:65" s="1" customFormat="1" ht="16.5" customHeight="1">
      <c r="B142" s="32"/>
      <c r="C142" s="133" t="s">
        <v>187</v>
      </c>
      <c r="D142" s="133" t="s">
        <v>164</v>
      </c>
      <c r="E142" s="134" t="s">
        <v>1000</v>
      </c>
      <c r="F142" s="135" t="s">
        <v>1001</v>
      </c>
      <c r="G142" s="136" t="s">
        <v>167</v>
      </c>
      <c r="H142" s="137">
        <v>42.84</v>
      </c>
      <c r="I142" s="138"/>
      <c r="J142" s="139">
        <f>ROUND(I142*H142,2)</f>
        <v>0</v>
      </c>
      <c r="K142" s="135" t="s">
        <v>168</v>
      </c>
      <c r="L142" s="32"/>
      <c r="M142" s="140" t="s">
        <v>1</v>
      </c>
      <c r="N142" s="141" t="s">
        <v>39</v>
      </c>
      <c r="P142" s="142">
        <f>O142*H142</f>
        <v>0</v>
      </c>
      <c r="Q142" s="142">
        <v>0</v>
      </c>
      <c r="R142" s="142">
        <f>Q142*H142</f>
        <v>0</v>
      </c>
      <c r="S142" s="142">
        <v>2.3800000000000002E-2</v>
      </c>
      <c r="T142" s="143">
        <f>S142*H142</f>
        <v>1.0195920000000001</v>
      </c>
      <c r="AR142" s="144" t="s">
        <v>263</v>
      </c>
      <c r="AT142" s="144" t="s">
        <v>164</v>
      </c>
      <c r="AU142" s="144" t="s">
        <v>84</v>
      </c>
      <c r="AY142" s="17" t="s">
        <v>161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82</v>
      </c>
      <c r="BK142" s="145">
        <f>ROUND(I142*H142,2)</f>
        <v>0</v>
      </c>
      <c r="BL142" s="17" t="s">
        <v>263</v>
      </c>
      <c r="BM142" s="144" t="s">
        <v>1002</v>
      </c>
    </row>
    <row r="143" spans="2:65" s="1" customFormat="1" ht="11.25">
      <c r="B143" s="32"/>
      <c r="D143" s="146" t="s">
        <v>171</v>
      </c>
      <c r="F143" s="147" t="s">
        <v>1003</v>
      </c>
      <c r="I143" s="148"/>
      <c r="L143" s="32"/>
      <c r="M143" s="149"/>
      <c r="T143" s="56"/>
      <c r="AT143" s="17" t="s">
        <v>171</v>
      </c>
      <c r="AU143" s="17" t="s">
        <v>84</v>
      </c>
    </row>
    <row r="144" spans="2:65" s="13" customFormat="1" ht="11.25">
      <c r="B144" s="156"/>
      <c r="D144" s="146" t="s">
        <v>173</v>
      </c>
      <c r="E144" s="157" t="s">
        <v>1</v>
      </c>
      <c r="F144" s="158" t="s">
        <v>1004</v>
      </c>
      <c r="H144" s="159">
        <v>42.84</v>
      </c>
      <c r="I144" s="160"/>
      <c r="L144" s="156"/>
      <c r="M144" s="161"/>
      <c r="T144" s="162"/>
      <c r="AT144" s="157" t="s">
        <v>173</v>
      </c>
      <c r="AU144" s="157" t="s">
        <v>84</v>
      </c>
      <c r="AV144" s="13" t="s">
        <v>84</v>
      </c>
      <c r="AW144" s="13" t="s">
        <v>31</v>
      </c>
      <c r="AX144" s="13" t="s">
        <v>74</v>
      </c>
      <c r="AY144" s="157" t="s">
        <v>161</v>
      </c>
    </row>
    <row r="145" spans="2:65" s="15" customFormat="1" ht="11.25">
      <c r="B145" s="170"/>
      <c r="D145" s="146" t="s">
        <v>173</v>
      </c>
      <c r="E145" s="171" t="s">
        <v>1</v>
      </c>
      <c r="F145" s="172" t="s">
        <v>204</v>
      </c>
      <c r="H145" s="173">
        <v>42.84</v>
      </c>
      <c r="I145" s="174"/>
      <c r="L145" s="170"/>
      <c r="M145" s="175"/>
      <c r="T145" s="176"/>
      <c r="AT145" s="171" t="s">
        <v>173</v>
      </c>
      <c r="AU145" s="171" t="s">
        <v>84</v>
      </c>
      <c r="AV145" s="15" t="s">
        <v>169</v>
      </c>
      <c r="AW145" s="15" t="s">
        <v>31</v>
      </c>
      <c r="AX145" s="15" t="s">
        <v>82</v>
      </c>
      <c r="AY145" s="171" t="s">
        <v>161</v>
      </c>
    </row>
    <row r="146" spans="2:65" s="1" customFormat="1" ht="16.5" customHeight="1">
      <c r="B146" s="32"/>
      <c r="C146" s="133" t="s">
        <v>210</v>
      </c>
      <c r="D146" s="133" t="s">
        <v>164</v>
      </c>
      <c r="E146" s="134" t="s">
        <v>1005</v>
      </c>
      <c r="F146" s="135" t="s">
        <v>1006</v>
      </c>
      <c r="G146" s="136" t="s">
        <v>167</v>
      </c>
      <c r="H146" s="137">
        <v>42.84</v>
      </c>
      <c r="I146" s="138"/>
      <c r="J146" s="139">
        <f>ROUND(I146*H146,2)</f>
        <v>0</v>
      </c>
      <c r="K146" s="135" t="s">
        <v>168</v>
      </c>
      <c r="L146" s="32"/>
      <c r="M146" s="140" t="s">
        <v>1</v>
      </c>
      <c r="N146" s="141" t="s">
        <v>39</v>
      </c>
      <c r="P146" s="142">
        <f>O146*H146</f>
        <v>0</v>
      </c>
      <c r="Q146" s="142">
        <v>1.39E-3</v>
      </c>
      <c r="R146" s="142">
        <f>Q146*H146</f>
        <v>5.9547600000000006E-2</v>
      </c>
      <c r="S146" s="142">
        <v>0</v>
      </c>
      <c r="T146" s="143">
        <f>S146*H146</f>
        <v>0</v>
      </c>
      <c r="AR146" s="144" t="s">
        <v>263</v>
      </c>
      <c r="AT146" s="144" t="s">
        <v>164</v>
      </c>
      <c r="AU146" s="144" t="s">
        <v>84</v>
      </c>
      <c r="AY146" s="17" t="s">
        <v>161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82</v>
      </c>
      <c r="BK146" s="145">
        <f>ROUND(I146*H146,2)</f>
        <v>0</v>
      </c>
      <c r="BL146" s="17" t="s">
        <v>263</v>
      </c>
      <c r="BM146" s="144" t="s">
        <v>1007</v>
      </c>
    </row>
    <row r="147" spans="2:65" s="1" customFormat="1" ht="11.25">
      <c r="B147" s="32"/>
      <c r="D147" s="146" t="s">
        <v>171</v>
      </c>
      <c r="F147" s="147" t="s">
        <v>1008</v>
      </c>
      <c r="I147" s="148"/>
      <c r="L147" s="32"/>
      <c r="M147" s="149"/>
      <c r="T147" s="56"/>
      <c r="AT147" s="17" t="s">
        <v>171</v>
      </c>
      <c r="AU147" s="17" t="s">
        <v>84</v>
      </c>
    </row>
    <row r="148" spans="2:65" s="13" customFormat="1" ht="11.25">
      <c r="B148" s="156"/>
      <c r="D148" s="146" t="s">
        <v>173</v>
      </c>
      <c r="E148" s="157" t="s">
        <v>1</v>
      </c>
      <c r="F148" s="158" t="s">
        <v>1004</v>
      </c>
      <c r="H148" s="159">
        <v>42.84</v>
      </c>
      <c r="I148" s="160"/>
      <c r="L148" s="156"/>
      <c r="M148" s="161"/>
      <c r="T148" s="162"/>
      <c r="AT148" s="157" t="s">
        <v>173</v>
      </c>
      <c r="AU148" s="157" t="s">
        <v>84</v>
      </c>
      <c r="AV148" s="13" t="s">
        <v>84</v>
      </c>
      <c r="AW148" s="13" t="s">
        <v>31</v>
      </c>
      <c r="AX148" s="13" t="s">
        <v>74</v>
      </c>
      <c r="AY148" s="157" t="s">
        <v>161</v>
      </c>
    </row>
    <row r="149" spans="2:65" s="15" customFormat="1" ht="11.25">
      <c r="B149" s="170"/>
      <c r="D149" s="146" t="s">
        <v>173</v>
      </c>
      <c r="E149" s="171" t="s">
        <v>1</v>
      </c>
      <c r="F149" s="172" t="s">
        <v>204</v>
      </c>
      <c r="H149" s="173">
        <v>42.84</v>
      </c>
      <c r="I149" s="174"/>
      <c r="L149" s="170"/>
      <c r="M149" s="175"/>
      <c r="T149" s="176"/>
      <c r="AT149" s="171" t="s">
        <v>173</v>
      </c>
      <c r="AU149" s="171" t="s">
        <v>84</v>
      </c>
      <c r="AV149" s="15" t="s">
        <v>169</v>
      </c>
      <c r="AW149" s="15" t="s">
        <v>31</v>
      </c>
      <c r="AX149" s="15" t="s">
        <v>82</v>
      </c>
      <c r="AY149" s="171" t="s">
        <v>161</v>
      </c>
    </row>
    <row r="150" spans="2:65" s="1" customFormat="1" ht="24.2" customHeight="1">
      <c r="B150" s="32"/>
      <c r="C150" s="178" t="s">
        <v>215</v>
      </c>
      <c r="D150" s="178" t="s">
        <v>453</v>
      </c>
      <c r="E150" s="179" t="s">
        <v>1009</v>
      </c>
      <c r="F150" s="180" t="s">
        <v>1010</v>
      </c>
      <c r="G150" s="181" t="s">
        <v>314</v>
      </c>
      <c r="H150" s="182">
        <v>168</v>
      </c>
      <c r="I150" s="183"/>
      <c r="J150" s="184">
        <f>ROUND(I150*H150,2)</f>
        <v>0</v>
      </c>
      <c r="K150" s="180" t="s">
        <v>168</v>
      </c>
      <c r="L150" s="185"/>
      <c r="M150" s="186" t="s">
        <v>1</v>
      </c>
      <c r="N150" s="187" t="s">
        <v>39</v>
      </c>
      <c r="P150" s="142">
        <f>O150*H150</f>
        <v>0</v>
      </c>
      <c r="Q150" s="142">
        <v>5.5999999999999999E-3</v>
      </c>
      <c r="R150" s="142">
        <f>Q150*H150</f>
        <v>0.94079999999999997</v>
      </c>
      <c r="S150" s="142">
        <v>0</v>
      </c>
      <c r="T150" s="143">
        <f>S150*H150</f>
        <v>0</v>
      </c>
      <c r="AR150" s="144" t="s">
        <v>363</v>
      </c>
      <c r="AT150" s="144" t="s">
        <v>453</v>
      </c>
      <c r="AU150" s="144" t="s">
        <v>84</v>
      </c>
      <c r="AY150" s="17" t="s">
        <v>161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82</v>
      </c>
      <c r="BK150" s="145">
        <f>ROUND(I150*H150,2)</f>
        <v>0</v>
      </c>
      <c r="BL150" s="17" t="s">
        <v>263</v>
      </c>
      <c r="BM150" s="144" t="s">
        <v>1011</v>
      </c>
    </row>
    <row r="151" spans="2:65" s="1" customFormat="1" ht="19.5">
      <c r="B151" s="32"/>
      <c r="D151" s="146" t="s">
        <v>171</v>
      </c>
      <c r="F151" s="147" t="s">
        <v>1010</v>
      </c>
      <c r="I151" s="148"/>
      <c r="L151" s="32"/>
      <c r="M151" s="149"/>
      <c r="T151" s="56"/>
      <c r="AT151" s="17" t="s">
        <v>171</v>
      </c>
      <c r="AU151" s="17" t="s">
        <v>84</v>
      </c>
    </row>
    <row r="152" spans="2:65" s="13" customFormat="1" ht="11.25">
      <c r="B152" s="156"/>
      <c r="D152" s="146" t="s">
        <v>173</v>
      </c>
      <c r="E152" s="157" t="s">
        <v>1</v>
      </c>
      <c r="F152" s="158" t="s">
        <v>1012</v>
      </c>
      <c r="H152" s="159">
        <v>168</v>
      </c>
      <c r="I152" s="160"/>
      <c r="L152" s="156"/>
      <c r="M152" s="161"/>
      <c r="T152" s="162"/>
      <c r="AT152" s="157" t="s">
        <v>173</v>
      </c>
      <c r="AU152" s="157" t="s">
        <v>84</v>
      </c>
      <c r="AV152" s="13" t="s">
        <v>84</v>
      </c>
      <c r="AW152" s="13" t="s">
        <v>31</v>
      </c>
      <c r="AX152" s="13" t="s">
        <v>74</v>
      </c>
      <c r="AY152" s="157" t="s">
        <v>161</v>
      </c>
    </row>
    <row r="153" spans="2:65" s="15" customFormat="1" ht="11.25">
      <c r="B153" s="170"/>
      <c r="D153" s="146" t="s">
        <v>173</v>
      </c>
      <c r="E153" s="171" t="s">
        <v>1</v>
      </c>
      <c r="F153" s="172" t="s">
        <v>204</v>
      </c>
      <c r="H153" s="173">
        <v>168</v>
      </c>
      <c r="I153" s="174"/>
      <c r="L153" s="170"/>
      <c r="M153" s="175"/>
      <c r="T153" s="176"/>
      <c r="AT153" s="171" t="s">
        <v>173</v>
      </c>
      <c r="AU153" s="171" t="s">
        <v>84</v>
      </c>
      <c r="AV153" s="15" t="s">
        <v>169</v>
      </c>
      <c r="AW153" s="15" t="s">
        <v>31</v>
      </c>
      <c r="AX153" s="15" t="s">
        <v>82</v>
      </c>
      <c r="AY153" s="171" t="s">
        <v>161</v>
      </c>
    </row>
    <row r="154" spans="2:65" s="1" customFormat="1" ht="24.2" customHeight="1">
      <c r="B154" s="32"/>
      <c r="C154" s="133" t="s">
        <v>224</v>
      </c>
      <c r="D154" s="133" t="s">
        <v>164</v>
      </c>
      <c r="E154" s="134" t="s">
        <v>1013</v>
      </c>
      <c r="F154" s="135" t="s">
        <v>1014</v>
      </c>
      <c r="G154" s="136" t="s">
        <v>167</v>
      </c>
      <c r="H154" s="137">
        <v>42.84</v>
      </c>
      <c r="I154" s="138"/>
      <c r="J154" s="139">
        <f>ROUND(I154*H154,2)</f>
        <v>0</v>
      </c>
      <c r="K154" s="135" t="s">
        <v>168</v>
      </c>
      <c r="L154" s="32"/>
      <c r="M154" s="140" t="s">
        <v>1</v>
      </c>
      <c r="N154" s="141" t="s">
        <v>39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263</v>
      </c>
      <c r="AT154" s="144" t="s">
        <v>164</v>
      </c>
      <c r="AU154" s="144" t="s">
        <v>84</v>
      </c>
      <c r="AY154" s="17" t="s">
        <v>161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82</v>
      </c>
      <c r="BK154" s="145">
        <f>ROUND(I154*H154,2)</f>
        <v>0</v>
      </c>
      <c r="BL154" s="17" t="s">
        <v>263</v>
      </c>
      <c r="BM154" s="144" t="s">
        <v>1015</v>
      </c>
    </row>
    <row r="155" spans="2:65" s="1" customFormat="1" ht="11.25">
      <c r="B155" s="32"/>
      <c r="D155" s="146" t="s">
        <v>171</v>
      </c>
      <c r="F155" s="147" t="s">
        <v>1016</v>
      </c>
      <c r="I155" s="148"/>
      <c r="L155" s="32"/>
      <c r="M155" s="149"/>
      <c r="T155" s="56"/>
      <c r="AT155" s="17" t="s">
        <v>171</v>
      </c>
      <c r="AU155" s="17" t="s">
        <v>84</v>
      </c>
    </row>
    <row r="156" spans="2:65" s="13" customFormat="1" ht="11.25">
      <c r="B156" s="156"/>
      <c r="D156" s="146" t="s">
        <v>173</v>
      </c>
      <c r="E156" s="157" t="s">
        <v>1</v>
      </c>
      <c r="F156" s="158" t="s">
        <v>1004</v>
      </c>
      <c r="H156" s="159">
        <v>42.84</v>
      </c>
      <c r="I156" s="160"/>
      <c r="L156" s="156"/>
      <c r="M156" s="161"/>
      <c r="T156" s="162"/>
      <c r="AT156" s="157" t="s">
        <v>173</v>
      </c>
      <c r="AU156" s="157" t="s">
        <v>84</v>
      </c>
      <c r="AV156" s="13" t="s">
        <v>84</v>
      </c>
      <c r="AW156" s="13" t="s">
        <v>31</v>
      </c>
      <c r="AX156" s="13" t="s">
        <v>74</v>
      </c>
      <c r="AY156" s="157" t="s">
        <v>161</v>
      </c>
    </row>
    <row r="157" spans="2:65" s="15" customFormat="1" ht="11.25">
      <c r="B157" s="170"/>
      <c r="D157" s="146" t="s">
        <v>173</v>
      </c>
      <c r="E157" s="171" t="s">
        <v>1</v>
      </c>
      <c r="F157" s="172" t="s">
        <v>204</v>
      </c>
      <c r="H157" s="173">
        <v>42.84</v>
      </c>
      <c r="I157" s="174"/>
      <c r="L157" s="170"/>
      <c r="M157" s="175"/>
      <c r="T157" s="176"/>
      <c r="AT157" s="171" t="s">
        <v>173</v>
      </c>
      <c r="AU157" s="171" t="s">
        <v>84</v>
      </c>
      <c r="AV157" s="15" t="s">
        <v>169</v>
      </c>
      <c r="AW157" s="15" t="s">
        <v>31</v>
      </c>
      <c r="AX157" s="15" t="s">
        <v>82</v>
      </c>
      <c r="AY157" s="171" t="s">
        <v>161</v>
      </c>
    </row>
    <row r="158" spans="2:65" s="1" customFormat="1" ht="16.5" customHeight="1">
      <c r="B158" s="32"/>
      <c r="C158" s="133" t="s">
        <v>230</v>
      </c>
      <c r="D158" s="133" t="s">
        <v>164</v>
      </c>
      <c r="E158" s="134" t="s">
        <v>1017</v>
      </c>
      <c r="F158" s="135" t="s">
        <v>1018</v>
      </c>
      <c r="G158" s="136" t="s">
        <v>167</v>
      </c>
      <c r="H158" s="137">
        <v>42.84</v>
      </c>
      <c r="I158" s="138"/>
      <c r="J158" s="139">
        <f>ROUND(I158*H158,2)</f>
        <v>0</v>
      </c>
      <c r="K158" s="135" t="s">
        <v>168</v>
      </c>
      <c r="L158" s="32"/>
      <c r="M158" s="140" t="s">
        <v>1</v>
      </c>
      <c r="N158" s="141" t="s">
        <v>39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263</v>
      </c>
      <c r="AT158" s="144" t="s">
        <v>164</v>
      </c>
      <c r="AU158" s="144" t="s">
        <v>84</v>
      </c>
      <c r="AY158" s="17" t="s">
        <v>161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82</v>
      </c>
      <c r="BK158" s="145">
        <f>ROUND(I158*H158,2)</f>
        <v>0</v>
      </c>
      <c r="BL158" s="17" t="s">
        <v>263</v>
      </c>
      <c r="BM158" s="144" t="s">
        <v>1019</v>
      </c>
    </row>
    <row r="159" spans="2:65" s="1" customFormat="1" ht="19.5">
      <c r="B159" s="32"/>
      <c r="D159" s="146" t="s">
        <v>171</v>
      </c>
      <c r="F159" s="147" t="s">
        <v>1020</v>
      </c>
      <c r="I159" s="148"/>
      <c r="L159" s="32"/>
      <c r="M159" s="149"/>
      <c r="T159" s="56"/>
      <c r="AT159" s="17" t="s">
        <v>171</v>
      </c>
      <c r="AU159" s="17" t="s">
        <v>84</v>
      </c>
    </row>
    <row r="160" spans="2:65" s="13" customFormat="1" ht="11.25">
      <c r="B160" s="156"/>
      <c r="D160" s="146" t="s">
        <v>173</v>
      </c>
      <c r="E160" s="157" t="s">
        <v>1</v>
      </c>
      <c r="F160" s="158" t="s">
        <v>1004</v>
      </c>
      <c r="H160" s="159">
        <v>42.84</v>
      </c>
      <c r="I160" s="160"/>
      <c r="L160" s="156"/>
      <c r="M160" s="161"/>
      <c r="T160" s="162"/>
      <c r="AT160" s="157" t="s">
        <v>173</v>
      </c>
      <c r="AU160" s="157" t="s">
        <v>84</v>
      </c>
      <c r="AV160" s="13" t="s">
        <v>84</v>
      </c>
      <c r="AW160" s="13" t="s">
        <v>31</v>
      </c>
      <c r="AX160" s="13" t="s">
        <v>74</v>
      </c>
      <c r="AY160" s="157" t="s">
        <v>161</v>
      </c>
    </row>
    <row r="161" spans="2:65" s="15" customFormat="1" ht="11.25">
      <c r="B161" s="170"/>
      <c r="D161" s="146" t="s">
        <v>173</v>
      </c>
      <c r="E161" s="171" t="s">
        <v>1</v>
      </c>
      <c r="F161" s="172" t="s">
        <v>204</v>
      </c>
      <c r="H161" s="173">
        <v>42.84</v>
      </c>
      <c r="I161" s="174"/>
      <c r="L161" s="170"/>
      <c r="M161" s="175"/>
      <c r="T161" s="176"/>
      <c r="AT161" s="171" t="s">
        <v>173</v>
      </c>
      <c r="AU161" s="171" t="s">
        <v>84</v>
      </c>
      <c r="AV161" s="15" t="s">
        <v>169</v>
      </c>
      <c r="AW161" s="15" t="s">
        <v>31</v>
      </c>
      <c r="AX161" s="15" t="s">
        <v>82</v>
      </c>
      <c r="AY161" s="171" t="s">
        <v>161</v>
      </c>
    </row>
    <row r="162" spans="2:65" s="1" customFormat="1" ht="24.2" customHeight="1">
      <c r="B162" s="32"/>
      <c r="C162" s="133" t="s">
        <v>236</v>
      </c>
      <c r="D162" s="133" t="s">
        <v>164</v>
      </c>
      <c r="E162" s="134" t="s">
        <v>1021</v>
      </c>
      <c r="F162" s="135" t="s">
        <v>1022</v>
      </c>
      <c r="G162" s="136" t="s">
        <v>322</v>
      </c>
      <c r="H162" s="137">
        <v>1</v>
      </c>
      <c r="I162" s="138"/>
      <c r="J162" s="139">
        <f>ROUND(I162*H162,2)</f>
        <v>0</v>
      </c>
      <c r="K162" s="135" t="s">
        <v>168</v>
      </c>
      <c r="L162" s="32"/>
      <c r="M162" s="140" t="s">
        <v>1</v>
      </c>
      <c r="N162" s="141" t="s">
        <v>39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263</v>
      </c>
      <c r="AT162" s="144" t="s">
        <v>164</v>
      </c>
      <c r="AU162" s="144" t="s">
        <v>84</v>
      </c>
      <c r="AY162" s="17" t="s">
        <v>161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82</v>
      </c>
      <c r="BK162" s="145">
        <f>ROUND(I162*H162,2)</f>
        <v>0</v>
      </c>
      <c r="BL162" s="17" t="s">
        <v>263</v>
      </c>
      <c r="BM162" s="144" t="s">
        <v>1023</v>
      </c>
    </row>
    <row r="163" spans="2:65" s="1" customFormat="1" ht="29.25">
      <c r="B163" s="32"/>
      <c r="D163" s="146" t="s">
        <v>171</v>
      </c>
      <c r="F163" s="147" t="s">
        <v>1024</v>
      </c>
      <c r="I163" s="148"/>
      <c r="L163" s="32"/>
      <c r="M163" s="149"/>
      <c r="T163" s="56"/>
      <c r="AT163" s="17" t="s">
        <v>171</v>
      </c>
      <c r="AU163" s="17" t="s">
        <v>84</v>
      </c>
    </row>
    <row r="164" spans="2:65" s="11" customFormat="1" ht="25.9" customHeight="1">
      <c r="B164" s="121"/>
      <c r="D164" s="122" t="s">
        <v>73</v>
      </c>
      <c r="E164" s="123" t="s">
        <v>818</v>
      </c>
      <c r="F164" s="123" t="s">
        <v>819</v>
      </c>
      <c r="I164" s="124"/>
      <c r="J164" s="125">
        <f>BK164</f>
        <v>0</v>
      </c>
      <c r="L164" s="121"/>
      <c r="M164" s="126"/>
      <c r="P164" s="127">
        <f>SUM(P165:P176)</f>
        <v>0</v>
      </c>
      <c r="R164" s="127">
        <f>SUM(R165:R176)</f>
        <v>0</v>
      </c>
      <c r="T164" s="128">
        <f>SUM(T165:T176)</f>
        <v>0</v>
      </c>
      <c r="AR164" s="122" t="s">
        <v>169</v>
      </c>
      <c r="AT164" s="129" t="s">
        <v>73</v>
      </c>
      <c r="AU164" s="129" t="s">
        <v>74</v>
      </c>
      <c r="AY164" s="122" t="s">
        <v>161</v>
      </c>
      <c r="BK164" s="130">
        <f>SUM(BK165:BK176)</f>
        <v>0</v>
      </c>
    </row>
    <row r="165" spans="2:65" s="1" customFormat="1" ht="21.75" customHeight="1">
      <c r="B165" s="32"/>
      <c r="C165" s="133" t="s">
        <v>242</v>
      </c>
      <c r="D165" s="133" t="s">
        <v>164</v>
      </c>
      <c r="E165" s="134" t="s">
        <v>820</v>
      </c>
      <c r="F165" s="135" t="s">
        <v>821</v>
      </c>
      <c r="G165" s="136" t="s">
        <v>822</v>
      </c>
      <c r="H165" s="137">
        <v>10</v>
      </c>
      <c r="I165" s="138"/>
      <c r="J165" s="139">
        <f>ROUND(I165*H165,2)</f>
        <v>0</v>
      </c>
      <c r="K165" s="135" t="s">
        <v>168</v>
      </c>
      <c r="L165" s="32"/>
      <c r="M165" s="140" t="s">
        <v>1</v>
      </c>
      <c r="N165" s="141" t="s">
        <v>39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1025</v>
      </c>
      <c r="AT165" s="144" t="s">
        <v>164</v>
      </c>
      <c r="AU165" s="144" t="s">
        <v>82</v>
      </c>
      <c r="AY165" s="17" t="s">
        <v>161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82</v>
      </c>
      <c r="BK165" s="145">
        <f>ROUND(I165*H165,2)</f>
        <v>0</v>
      </c>
      <c r="BL165" s="17" t="s">
        <v>1025</v>
      </c>
      <c r="BM165" s="144" t="s">
        <v>1026</v>
      </c>
    </row>
    <row r="166" spans="2:65" s="1" customFormat="1" ht="19.5">
      <c r="B166" s="32"/>
      <c r="D166" s="146" t="s">
        <v>171</v>
      </c>
      <c r="F166" s="147" t="s">
        <v>825</v>
      </c>
      <c r="I166" s="148"/>
      <c r="L166" s="32"/>
      <c r="M166" s="149"/>
      <c r="T166" s="56"/>
      <c r="AT166" s="17" t="s">
        <v>171</v>
      </c>
      <c r="AU166" s="17" t="s">
        <v>82</v>
      </c>
    </row>
    <row r="167" spans="2:65" s="13" customFormat="1" ht="33.75">
      <c r="B167" s="156"/>
      <c r="D167" s="146" t="s">
        <v>173</v>
      </c>
      <c r="E167" s="157" t="s">
        <v>1</v>
      </c>
      <c r="F167" s="158" t="s">
        <v>1027</v>
      </c>
      <c r="H167" s="159">
        <v>10</v>
      </c>
      <c r="I167" s="160"/>
      <c r="L167" s="156"/>
      <c r="M167" s="161"/>
      <c r="T167" s="162"/>
      <c r="AT167" s="157" t="s">
        <v>173</v>
      </c>
      <c r="AU167" s="157" t="s">
        <v>82</v>
      </c>
      <c r="AV167" s="13" t="s">
        <v>84</v>
      </c>
      <c r="AW167" s="13" t="s">
        <v>31</v>
      </c>
      <c r="AX167" s="13" t="s">
        <v>74</v>
      </c>
      <c r="AY167" s="157" t="s">
        <v>161</v>
      </c>
    </row>
    <row r="168" spans="2:65" s="15" customFormat="1" ht="11.25">
      <c r="B168" s="170"/>
      <c r="D168" s="146" t="s">
        <v>173</v>
      </c>
      <c r="E168" s="171" t="s">
        <v>1</v>
      </c>
      <c r="F168" s="172" t="s">
        <v>204</v>
      </c>
      <c r="H168" s="173">
        <v>10</v>
      </c>
      <c r="I168" s="174"/>
      <c r="L168" s="170"/>
      <c r="M168" s="175"/>
      <c r="T168" s="176"/>
      <c r="AT168" s="171" t="s">
        <v>173</v>
      </c>
      <c r="AU168" s="171" t="s">
        <v>82</v>
      </c>
      <c r="AV168" s="15" t="s">
        <v>169</v>
      </c>
      <c r="AW168" s="15" t="s">
        <v>31</v>
      </c>
      <c r="AX168" s="15" t="s">
        <v>82</v>
      </c>
      <c r="AY168" s="171" t="s">
        <v>161</v>
      </c>
    </row>
    <row r="169" spans="2:65" s="1" customFormat="1" ht="16.5" customHeight="1">
      <c r="B169" s="32"/>
      <c r="C169" s="133" t="s">
        <v>248</v>
      </c>
      <c r="D169" s="133" t="s">
        <v>164</v>
      </c>
      <c r="E169" s="134" t="s">
        <v>827</v>
      </c>
      <c r="F169" s="135" t="s">
        <v>828</v>
      </c>
      <c r="G169" s="136" t="s">
        <v>822</v>
      </c>
      <c r="H169" s="137">
        <v>10</v>
      </c>
      <c r="I169" s="138"/>
      <c r="J169" s="139">
        <f>ROUND(I169*H169,2)</f>
        <v>0</v>
      </c>
      <c r="K169" s="135" t="s">
        <v>168</v>
      </c>
      <c r="L169" s="32"/>
      <c r="M169" s="140" t="s">
        <v>1</v>
      </c>
      <c r="N169" s="141" t="s">
        <v>39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1025</v>
      </c>
      <c r="AT169" s="144" t="s">
        <v>164</v>
      </c>
      <c r="AU169" s="144" t="s">
        <v>82</v>
      </c>
      <c r="AY169" s="17" t="s">
        <v>161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82</v>
      </c>
      <c r="BK169" s="145">
        <f>ROUND(I169*H169,2)</f>
        <v>0</v>
      </c>
      <c r="BL169" s="17" t="s">
        <v>1025</v>
      </c>
      <c r="BM169" s="144" t="s">
        <v>1028</v>
      </c>
    </row>
    <row r="170" spans="2:65" s="1" customFormat="1" ht="19.5">
      <c r="B170" s="32"/>
      <c r="D170" s="146" t="s">
        <v>171</v>
      </c>
      <c r="F170" s="147" t="s">
        <v>830</v>
      </c>
      <c r="I170" s="148"/>
      <c r="L170" s="32"/>
      <c r="M170" s="149"/>
      <c r="T170" s="56"/>
      <c r="AT170" s="17" t="s">
        <v>171</v>
      </c>
      <c r="AU170" s="17" t="s">
        <v>82</v>
      </c>
    </row>
    <row r="171" spans="2:65" s="13" customFormat="1" ht="22.5">
      <c r="B171" s="156"/>
      <c r="D171" s="146" t="s">
        <v>173</v>
      </c>
      <c r="E171" s="157" t="s">
        <v>1</v>
      </c>
      <c r="F171" s="158" t="s">
        <v>836</v>
      </c>
      <c r="H171" s="159">
        <v>10</v>
      </c>
      <c r="I171" s="160"/>
      <c r="L171" s="156"/>
      <c r="M171" s="161"/>
      <c r="T171" s="162"/>
      <c r="AT171" s="157" t="s">
        <v>173</v>
      </c>
      <c r="AU171" s="157" t="s">
        <v>82</v>
      </c>
      <c r="AV171" s="13" t="s">
        <v>84</v>
      </c>
      <c r="AW171" s="13" t="s">
        <v>31</v>
      </c>
      <c r="AX171" s="13" t="s">
        <v>82</v>
      </c>
      <c r="AY171" s="157" t="s">
        <v>161</v>
      </c>
    </row>
    <row r="172" spans="2:65" s="15" customFormat="1" ht="11.25">
      <c r="B172" s="170"/>
      <c r="D172" s="146" t="s">
        <v>173</v>
      </c>
      <c r="E172" s="171" t="s">
        <v>1</v>
      </c>
      <c r="F172" s="172" t="s">
        <v>204</v>
      </c>
      <c r="H172" s="173">
        <v>10</v>
      </c>
      <c r="I172" s="174"/>
      <c r="L172" s="170"/>
      <c r="M172" s="175"/>
      <c r="T172" s="176"/>
      <c r="AT172" s="171" t="s">
        <v>173</v>
      </c>
      <c r="AU172" s="171" t="s">
        <v>82</v>
      </c>
      <c r="AV172" s="15" t="s">
        <v>169</v>
      </c>
      <c r="AW172" s="15" t="s">
        <v>31</v>
      </c>
      <c r="AX172" s="15" t="s">
        <v>74</v>
      </c>
      <c r="AY172" s="171" t="s">
        <v>161</v>
      </c>
    </row>
    <row r="173" spans="2:65" s="1" customFormat="1" ht="16.5" customHeight="1">
      <c r="B173" s="32"/>
      <c r="C173" s="133" t="s">
        <v>254</v>
      </c>
      <c r="D173" s="133" t="s">
        <v>164</v>
      </c>
      <c r="E173" s="134" t="s">
        <v>832</v>
      </c>
      <c r="F173" s="135" t="s">
        <v>833</v>
      </c>
      <c r="G173" s="136" t="s">
        <v>822</v>
      </c>
      <c r="H173" s="137">
        <v>10</v>
      </c>
      <c r="I173" s="138"/>
      <c r="J173" s="139">
        <f>ROUND(I173*H173,2)</f>
        <v>0</v>
      </c>
      <c r="K173" s="135" t="s">
        <v>168</v>
      </c>
      <c r="L173" s="32"/>
      <c r="M173" s="140" t="s">
        <v>1</v>
      </c>
      <c r="N173" s="141" t="s">
        <v>39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1025</v>
      </c>
      <c r="AT173" s="144" t="s">
        <v>164</v>
      </c>
      <c r="AU173" s="144" t="s">
        <v>82</v>
      </c>
      <c r="AY173" s="17" t="s">
        <v>161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82</v>
      </c>
      <c r="BK173" s="145">
        <f>ROUND(I173*H173,2)</f>
        <v>0</v>
      </c>
      <c r="BL173" s="17" t="s">
        <v>1025</v>
      </c>
      <c r="BM173" s="144" t="s">
        <v>1029</v>
      </c>
    </row>
    <row r="174" spans="2:65" s="1" customFormat="1" ht="19.5">
      <c r="B174" s="32"/>
      <c r="D174" s="146" t="s">
        <v>171</v>
      </c>
      <c r="F174" s="147" t="s">
        <v>835</v>
      </c>
      <c r="I174" s="148"/>
      <c r="L174" s="32"/>
      <c r="M174" s="149"/>
      <c r="T174" s="56"/>
      <c r="AT174" s="17" t="s">
        <v>171</v>
      </c>
      <c r="AU174" s="17" t="s">
        <v>82</v>
      </c>
    </row>
    <row r="175" spans="2:65" s="13" customFormat="1" ht="22.5">
      <c r="B175" s="156"/>
      <c r="D175" s="146" t="s">
        <v>173</v>
      </c>
      <c r="E175" s="157" t="s">
        <v>1</v>
      </c>
      <c r="F175" s="158" t="s">
        <v>1030</v>
      </c>
      <c r="H175" s="159">
        <v>10</v>
      </c>
      <c r="I175" s="160"/>
      <c r="L175" s="156"/>
      <c r="M175" s="161"/>
      <c r="T175" s="162"/>
      <c r="AT175" s="157" t="s">
        <v>173</v>
      </c>
      <c r="AU175" s="157" t="s">
        <v>82</v>
      </c>
      <c r="AV175" s="13" t="s">
        <v>84</v>
      </c>
      <c r="AW175" s="13" t="s">
        <v>31</v>
      </c>
      <c r="AX175" s="13" t="s">
        <v>74</v>
      </c>
      <c r="AY175" s="157" t="s">
        <v>161</v>
      </c>
    </row>
    <row r="176" spans="2:65" s="15" customFormat="1" ht="11.25">
      <c r="B176" s="170"/>
      <c r="D176" s="146" t="s">
        <v>173</v>
      </c>
      <c r="E176" s="171" t="s">
        <v>1</v>
      </c>
      <c r="F176" s="172" t="s">
        <v>204</v>
      </c>
      <c r="H176" s="173">
        <v>10</v>
      </c>
      <c r="I176" s="174"/>
      <c r="L176" s="170"/>
      <c r="M176" s="188"/>
      <c r="N176" s="189"/>
      <c r="O176" s="189"/>
      <c r="P176" s="189"/>
      <c r="Q176" s="189"/>
      <c r="R176" s="189"/>
      <c r="S176" s="189"/>
      <c r="T176" s="190"/>
      <c r="AT176" s="171" t="s">
        <v>173</v>
      </c>
      <c r="AU176" s="171" t="s">
        <v>82</v>
      </c>
      <c r="AV176" s="15" t="s">
        <v>169</v>
      </c>
      <c r="AW176" s="15" t="s">
        <v>31</v>
      </c>
      <c r="AX176" s="15" t="s">
        <v>82</v>
      </c>
      <c r="AY176" s="171" t="s">
        <v>161</v>
      </c>
    </row>
    <row r="177" spans="2:12" s="1" customFormat="1" ht="6.95" customHeight="1"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2"/>
    </row>
  </sheetData>
  <sheetProtection algorithmName="SHA-512" hashValue="Y7GY1bX2MnhwMciImQDNhpFyBfKpZxdhcMM6ozlMta1m35UJNDzNuIM/1oyz1WctD7O1P7KYT3t42q/O3z+/XQ==" saltValue="YtoFKo410IKC+PBYJ3EeXA==" spinCount="100000" sheet="1" objects="1" scenarios="1" formatColumns="0" formatRows="0" autoFilter="0"/>
  <autoFilter ref="C119:K176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104</v>
      </c>
      <c r="L4" s="20"/>
      <c r="M4" s="89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MODERNIZACE UČEBEN PŘÍRODOVĚDNÝCH UČEBEN PŘEDMĚTŮ</v>
      </c>
      <c r="F7" s="242"/>
      <c r="G7" s="242"/>
      <c r="H7" s="242"/>
      <c r="L7" s="20"/>
    </row>
    <row r="8" spans="2:46" s="1" customFormat="1" ht="12" customHeight="1">
      <c r="B8" s="32"/>
      <c r="D8" s="27" t="s">
        <v>113</v>
      </c>
      <c r="L8" s="32"/>
    </row>
    <row r="9" spans="2:46" s="1" customFormat="1" ht="16.5" customHeight="1">
      <c r="B9" s="32"/>
      <c r="E9" s="203" t="s">
        <v>1031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12. 6. 2023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0"/>
      <c r="E27" s="230" t="s">
        <v>1</v>
      </c>
      <c r="F27" s="230"/>
      <c r="G27" s="230"/>
      <c r="H27" s="230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34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2">
        <f>ROUND((SUM(BE120:BE130)),  2)</f>
        <v>0</v>
      </c>
      <c r="I33" s="93">
        <v>0.21</v>
      </c>
      <c r="J33" s="92">
        <f>ROUND(((SUM(BE120:BE130))*I33),  2)</f>
        <v>0</v>
      </c>
      <c r="L33" s="32"/>
    </row>
    <row r="34" spans="2:12" s="1" customFormat="1" ht="14.45" customHeight="1">
      <c r="B34" s="32"/>
      <c r="E34" s="27" t="s">
        <v>40</v>
      </c>
      <c r="F34" s="92">
        <f>ROUND((SUM(BF120:BF130)),  2)</f>
        <v>0</v>
      </c>
      <c r="I34" s="93">
        <v>0.15</v>
      </c>
      <c r="J34" s="92">
        <f>ROUND(((SUM(BF120:BF130))*I34),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2">
        <f>ROUND((SUM(BG120:BG130)),  2)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2">
        <f>ROUND((SUM(BH120:BH130)),  2)</f>
        <v>0</v>
      </c>
      <c r="I36" s="93">
        <v>0.15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2">
        <f>ROUND((SUM(BI120:BI130)),  2)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44</v>
      </c>
      <c r="E39" s="57"/>
      <c r="F39" s="57"/>
      <c r="G39" s="96" t="s">
        <v>45</v>
      </c>
      <c r="H39" s="97" t="s">
        <v>46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MODERNIZACE UČEBEN PŘÍRODOVĚDNÝCH UČEBEN PŘEDMĚTŮ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113</v>
      </c>
      <c r="L86" s="32"/>
    </row>
    <row r="87" spans="2:47" s="1" customFormat="1" ht="16.5" customHeight="1">
      <c r="B87" s="32"/>
      <c r="E87" s="203" t="str">
        <f>E9</f>
        <v>VRN - Vedlejší rozpočtové náklady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Gymnázium Jiřího z Poděbrad</v>
      </c>
      <c r="I89" s="27" t="s">
        <v>22</v>
      </c>
      <c r="J89" s="52" t="str">
        <f>IF(J12="","",J12)</f>
        <v>12. 6. 2023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127</v>
      </c>
      <c r="D94" s="94"/>
      <c r="E94" s="94"/>
      <c r="F94" s="94"/>
      <c r="G94" s="94"/>
      <c r="H94" s="94"/>
      <c r="I94" s="94"/>
      <c r="J94" s="103" t="s">
        <v>128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129</v>
      </c>
      <c r="J96" s="66">
        <f>J120</f>
        <v>0</v>
      </c>
      <c r="L96" s="32"/>
      <c r="AU96" s="17" t="s">
        <v>130</v>
      </c>
    </row>
    <row r="97" spans="2:12" s="8" customFormat="1" ht="24.95" customHeight="1">
      <c r="B97" s="105"/>
      <c r="D97" s="106" t="s">
        <v>1031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899999999999999" customHeight="1">
      <c r="B98" s="109"/>
      <c r="D98" s="110" t="s">
        <v>1032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899999999999999" customHeight="1">
      <c r="B99" s="109"/>
      <c r="D99" s="110" t="s">
        <v>1033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2:12" s="9" customFormat="1" ht="19.899999999999999" customHeight="1">
      <c r="B100" s="109"/>
      <c r="D100" s="110" t="s">
        <v>1034</v>
      </c>
      <c r="E100" s="111"/>
      <c r="F100" s="111"/>
      <c r="G100" s="111"/>
      <c r="H100" s="111"/>
      <c r="I100" s="111"/>
      <c r="J100" s="112">
        <f>J128</f>
        <v>0</v>
      </c>
      <c r="L100" s="109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146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26.25" customHeight="1">
      <c r="B110" s="32"/>
      <c r="E110" s="241" t="str">
        <f>E7</f>
        <v>MODERNIZACE UČEBEN PŘÍRODOVĚDNÝCH UČEBEN PŘEDMĚTŮ</v>
      </c>
      <c r="F110" s="242"/>
      <c r="G110" s="242"/>
      <c r="H110" s="242"/>
      <c r="L110" s="32"/>
    </row>
    <row r="111" spans="2:12" s="1" customFormat="1" ht="12" customHeight="1">
      <c r="B111" s="32"/>
      <c r="C111" s="27" t="s">
        <v>113</v>
      </c>
      <c r="L111" s="32"/>
    </row>
    <row r="112" spans="2:12" s="1" customFormat="1" ht="16.5" customHeight="1">
      <c r="B112" s="32"/>
      <c r="E112" s="203" t="str">
        <f>E9</f>
        <v>VRN - Vedlejší rozpočtové náklady</v>
      </c>
      <c r="F112" s="243"/>
      <c r="G112" s="243"/>
      <c r="H112" s="243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Gymnázium Jiřího z Poděbrad</v>
      </c>
      <c r="I114" s="27" t="s">
        <v>22</v>
      </c>
      <c r="J114" s="52" t="str">
        <f>IF(J12="","",J12)</f>
        <v>12. 6. 2023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 xml:space="preserve"> </v>
      </c>
      <c r="I116" s="27" t="s">
        <v>30</v>
      </c>
      <c r="J116" s="30" t="str">
        <f>E21</f>
        <v xml:space="preserve"> 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 xml:space="preserve"> 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3"/>
      <c r="C119" s="114" t="s">
        <v>147</v>
      </c>
      <c r="D119" s="115" t="s">
        <v>59</v>
      </c>
      <c r="E119" s="115" t="s">
        <v>55</v>
      </c>
      <c r="F119" s="115" t="s">
        <v>56</v>
      </c>
      <c r="G119" s="115" t="s">
        <v>148</v>
      </c>
      <c r="H119" s="115" t="s">
        <v>149</v>
      </c>
      <c r="I119" s="115" t="s">
        <v>150</v>
      </c>
      <c r="J119" s="115" t="s">
        <v>128</v>
      </c>
      <c r="K119" s="116" t="s">
        <v>151</v>
      </c>
      <c r="L119" s="113"/>
      <c r="M119" s="59" t="s">
        <v>1</v>
      </c>
      <c r="N119" s="60" t="s">
        <v>38</v>
      </c>
      <c r="O119" s="60" t="s">
        <v>152</v>
      </c>
      <c r="P119" s="60" t="s">
        <v>153</v>
      </c>
      <c r="Q119" s="60" t="s">
        <v>154</v>
      </c>
      <c r="R119" s="60" t="s">
        <v>155</v>
      </c>
      <c r="S119" s="60" t="s">
        <v>156</v>
      </c>
      <c r="T119" s="61" t="s">
        <v>157</v>
      </c>
    </row>
    <row r="120" spans="2:65" s="1" customFormat="1" ht="22.9" customHeight="1">
      <c r="B120" s="32"/>
      <c r="C120" s="64" t="s">
        <v>158</v>
      </c>
      <c r="J120" s="117">
        <f>BK120</f>
        <v>0</v>
      </c>
      <c r="L120" s="32"/>
      <c r="M120" s="62"/>
      <c r="N120" s="53"/>
      <c r="O120" s="53"/>
      <c r="P120" s="118">
        <f>P121</f>
        <v>0</v>
      </c>
      <c r="Q120" s="53"/>
      <c r="R120" s="118">
        <f>R121</f>
        <v>0</v>
      </c>
      <c r="S120" s="53"/>
      <c r="T120" s="119">
        <f>T121</f>
        <v>0</v>
      </c>
      <c r="AT120" s="17" t="s">
        <v>73</v>
      </c>
      <c r="AU120" s="17" t="s">
        <v>130</v>
      </c>
      <c r="BK120" s="120">
        <f>BK121</f>
        <v>0</v>
      </c>
    </row>
    <row r="121" spans="2:65" s="11" customFormat="1" ht="25.9" customHeight="1">
      <c r="B121" s="121"/>
      <c r="D121" s="122" t="s">
        <v>73</v>
      </c>
      <c r="E121" s="123" t="s">
        <v>97</v>
      </c>
      <c r="F121" s="123" t="s">
        <v>98</v>
      </c>
      <c r="I121" s="124"/>
      <c r="J121" s="125">
        <f>BK121</f>
        <v>0</v>
      </c>
      <c r="L121" s="121"/>
      <c r="M121" s="126"/>
      <c r="P121" s="127">
        <f>P122+P125+P128</f>
        <v>0</v>
      </c>
      <c r="R121" s="127">
        <f>R122+R125+R128</f>
        <v>0</v>
      </c>
      <c r="T121" s="128">
        <f>T122+T125+T128</f>
        <v>0</v>
      </c>
      <c r="AR121" s="122" t="s">
        <v>193</v>
      </c>
      <c r="AT121" s="129" t="s">
        <v>73</v>
      </c>
      <c r="AU121" s="129" t="s">
        <v>74</v>
      </c>
      <c r="AY121" s="122" t="s">
        <v>161</v>
      </c>
      <c r="BK121" s="130">
        <f>BK122+BK125+BK128</f>
        <v>0</v>
      </c>
    </row>
    <row r="122" spans="2:65" s="11" customFormat="1" ht="22.9" customHeight="1">
      <c r="B122" s="121"/>
      <c r="D122" s="122" t="s">
        <v>73</v>
      </c>
      <c r="E122" s="131" t="s">
        <v>1035</v>
      </c>
      <c r="F122" s="131" t="s">
        <v>1036</v>
      </c>
      <c r="I122" s="124"/>
      <c r="J122" s="132">
        <f>BK122</f>
        <v>0</v>
      </c>
      <c r="L122" s="121"/>
      <c r="M122" s="126"/>
      <c r="P122" s="127">
        <f>SUM(P123:P124)</f>
        <v>0</v>
      </c>
      <c r="R122" s="127">
        <f>SUM(R123:R124)</f>
        <v>0</v>
      </c>
      <c r="T122" s="128">
        <f>SUM(T123:T124)</f>
        <v>0</v>
      </c>
      <c r="AR122" s="122" t="s">
        <v>193</v>
      </c>
      <c r="AT122" s="129" t="s">
        <v>73</v>
      </c>
      <c r="AU122" s="129" t="s">
        <v>82</v>
      </c>
      <c r="AY122" s="122" t="s">
        <v>161</v>
      </c>
      <c r="BK122" s="130">
        <f>SUM(BK123:BK124)</f>
        <v>0</v>
      </c>
    </row>
    <row r="123" spans="2:65" s="1" customFormat="1" ht="16.5" customHeight="1">
      <c r="B123" s="32"/>
      <c r="C123" s="133" t="s">
        <v>82</v>
      </c>
      <c r="D123" s="133" t="s">
        <v>164</v>
      </c>
      <c r="E123" s="134" t="s">
        <v>1037</v>
      </c>
      <c r="F123" s="135" t="s">
        <v>1038</v>
      </c>
      <c r="G123" s="136" t="s">
        <v>257</v>
      </c>
      <c r="H123" s="137">
        <v>1</v>
      </c>
      <c r="I123" s="138"/>
      <c r="J123" s="139">
        <f>ROUND(I123*H123,2)</f>
        <v>0</v>
      </c>
      <c r="K123" s="135" t="s">
        <v>168</v>
      </c>
      <c r="L123" s="32"/>
      <c r="M123" s="140" t="s">
        <v>1</v>
      </c>
      <c r="N123" s="141" t="s">
        <v>39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1039</v>
      </c>
      <c r="AT123" s="144" t="s">
        <v>164</v>
      </c>
      <c r="AU123" s="144" t="s">
        <v>84</v>
      </c>
      <c r="AY123" s="17" t="s">
        <v>161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82</v>
      </c>
      <c r="BK123" s="145">
        <f>ROUND(I123*H123,2)</f>
        <v>0</v>
      </c>
      <c r="BL123" s="17" t="s">
        <v>1039</v>
      </c>
      <c r="BM123" s="144" t="s">
        <v>1040</v>
      </c>
    </row>
    <row r="124" spans="2:65" s="1" customFormat="1" ht="11.25">
      <c r="B124" s="32"/>
      <c r="D124" s="146" t="s">
        <v>171</v>
      </c>
      <c r="F124" s="147" t="s">
        <v>1038</v>
      </c>
      <c r="I124" s="148"/>
      <c r="L124" s="32"/>
      <c r="M124" s="149"/>
      <c r="T124" s="56"/>
      <c r="AT124" s="17" t="s">
        <v>171</v>
      </c>
      <c r="AU124" s="17" t="s">
        <v>84</v>
      </c>
    </row>
    <row r="125" spans="2:65" s="11" customFormat="1" ht="22.9" customHeight="1">
      <c r="B125" s="121"/>
      <c r="D125" s="122" t="s">
        <v>73</v>
      </c>
      <c r="E125" s="131" t="s">
        <v>1041</v>
      </c>
      <c r="F125" s="131" t="s">
        <v>1042</v>
      </c>
      <c r="I125" s="124"/>
      <c r="J125" s="132">
        <f>BK125</f>
        <v>0</v>
      </c>
      <c r="L125" s="121"/>
      <c r="M125" s="126"/>
      <c r="P125" s="127">
        <f>SUM(P126:P127)</f>
        <v>0</v>
      </c>
      <c r="R125" s="127">
        <f>SUM(R126:R127)</f>
        <v>0</v>
      </c>
      <c r="T125" s="128">
        <f>SUM(T126:T127)</f>
        <v>0</v>
      </c>
      <c r="AR125" s="122" t="s">
        <v>193</v>
      </c>
      <c r="AT125" s="129" t="s">
        <v>73</v>
      </c>
      <c r="AU125" s="129" t="s">
        <v>82</v>
      </c>
      <c r="AY125" s="122" t="s">
        <v>161</v>
      </c>
      <c r="BK125" s="130">
        <f>SUM(BK126:BK127)</f>
        <v>0</v>
      </c>
    </row>
    <row r="126" spans="2:65" s="1" customFormat="1" ht="16.5" customHeight="1">
      <c r="B126" s="32"/>
      <c r="C126" s="133" t="s">
        <v>84</v>
      </c>
      <c r="D126" s="133" t="s">
        <v>164</v>
      </c>
      <c r="E126" s="134" t="s">
        <v>1043</v>
      </c>
      <c r="F126" s="135" t="s">
        <v>1042</v>
      </c>
      <c r="G126" s="136" t="s">
        <v>257</v>
      </c>
      <c r="H126" s="137">
        <v>1</v>
      </c>
      <c r="I126" s="138"/>
      <c r="J126" s="139">
        <f>ROUND(I126*H126,2)</f>
        <v>0</v>
      </c>
      <c r="K126" s="135" t="s">
        <v>168</v>
      </c>
      <c r="L126" s="32"/>
      <c r="M126" s="140" t="s">
        <v>1</v>
      </c>
      <c r="N126" s="141" t="s">
        <v>39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1039</v>
      </c>
      <c r="AT126" s="144" t="s">
        <v>164</v>
      </c>
      <c r="AU126" s="144" t="s">
        <v>84</v>
      </c>
      <c r="AY126" s="17" t="s">
        <v>161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82</v>
      </c>
      <c r="BK126" s="145">
        <f>ROUND(I126*H126,2)</f>
        <v>0</v>
      </c>
      <c r="BL126" s="17" t="s">
        <v>1039</v>
      </c>
      <c r="BM126" s="144" t="s">
        <v>1044</v>
      </c>
    </row>
    <row r="127" spans="2:65" s="1" customFormat="1" ht="11.25">
      <c r="B127" s="32"/>
      <c r="D127" s="146" t="s">
        <v>171</v>
      </c>
      <c r="F127" s="147" t="s">
        <v>1045</v>
      </c>
      <c r="I127" s="148"/>
      <c r="L127" s="32"/>
      <c r="M127" s="149"/>
      <c r="T127" s="56"/>
      <c r="AT127" s="17" t="s">
        <v>171</v>
      </c>
      <c r="AU127" s="17" t="s">
        <v>84</v>
      </c>
    </row>
    <row r="128" spans="2:65" s="11" customFormat="1" ht="22.9" customHeight="1">
      <c r="B128" s="121"/>
      <c r="D128" s="122" t="s">
        <v>73</v>
      </c>
      <c r="E128" s="131" t="s">
        <v>1046</v>
      </c>
      <c r="F128" s="131" t="s">
        <v>1047</v>
      </c>
      <c r="I128" s="124"/>
      <c r="J128" s="132">
        <f>BK128</f>
        <v>0</v>
      </c>
      <c r="L128" s="121"/>
      <c r="M128" s="126"/>
      <c r="P128" s="127">
        <f>SUM(P129:P130)</f>
        <v>0</v>
      </c>
      <c r="R128" s="127">
        <f>SUM(R129:R130)</f>
        <v>0</v>
      </c>
      <c r="T128" s="128">
        <f>SUM(T129:T130)</f>
        <v>0</v>
      </c>
      <c r="AR128" s="122" t="s">
        <v>193</v>
      </c>
      <c r="AT128" s="129" t="s">
        <v>73</v>
      </c>
      <c r="AU128" s="129" t="s">
        <v>82</v>
      </c>
      <c r="AY128" s="122" t="s">
        <v>161</v>
      </c>
      <c r="BK128" s="130">
        <f>SUM(BK129:BK130)</f>
        <v>0</v>
      </c>
    </row>
    <row r="129" spans="2:65" s="1" customFormat="1" ht="16.5" customHeight="1">
      <c r="B129" s="32"/>
      <c r="C129" s="133" t="s">
        <v>162</v>
      </c>
      <c r="D129" s="133" t="s">
        <v>164</v>
      </c>
      <c r="E129" s="134" t="s">
        <v>1048</v>
      </c>
      <c r="F129" s="135" t="s">
        <v>1049</v>
      </c>
      <c r="G129" s="136" t="s">
        <v>257</v>
      </c>
      <c r="H129" s="137">
        <v>1</v>
      </c>
      <c r="I129" s="138"/>
      <c r="J129" s="139">
        <f>ROUND(I129*H129,2)</f>
        <v>0</v>
      </c>
      <c r="K129" s="135" t="s">
        <v>168</v>
      </c>
      <c r="L129" s="32"/>
      <c r="M129" s="140" t="s">
        <v>1</v>
      </c>
      <c r="N129" s="141" t="s">
        <v>39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1039</v>
      </c>
      <c r="AT129" s="144" t="s">
        <v>164</v>
      </c>
      <c r="AU129" s="144" t="s">
        <v>84</v>
      </c>
      <c r="AY129" s="17" t="s">
        <v>161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82</v>
      </c>
      <c r="BK129" s="145">
        <f>ROUND(I129*H129,2)</f>
        <v>0</v>
      </c>
      <c r="BL129" s="17" t="s">
        <v>1039</v>
      </c>
      <c r="BM129" s="144" t="s">
        <v>1050</v>
      </c>
    </row>
    <row r="130" spans="2:65" s="1" customFormat="1" ht="19.5">
      <c r="B130" s="32"/>
      <c r="D130" s="146" t="s">
        <v>171</v>
      </c>
      <c r="F130" s="147" t="s">
        <v>1051</v>
      </c>
      <c r="I130" s="148"/>
      <c r="L130" s="32"/>
      <c r="M130" s="192"/>
      <c r="N130" s="193"/>
      <c r="O130" s="193"/>
      <c r="P130" s="193"/>
      <c r="Q130" s="193"/>
      <c r="R130" s="193"/>
      <c r="S130" s="193"/>
      <c r="T130" s="194"/>
      <c r="AT130" s="17" t="s">
        <v>171</v>
      </c>
      <c r="AU130" s="17" t="s">
        <v>84</v>
      </c>
    </row>
    <row r="131" spans="2:65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2"/>
    </row>
  </sheetData>
  <sheetProtection algorithmName="SHA-512" hashValue="2t3VUEvfoGnNYRWzDeDVa1XdpGsREvmBmVr/9Kc/+4W+SPNT1vrYkNlVmEDcXhrVZqWFda1bXwCPI6YbvPRxnA==" saltValue="SKdDqSUdsEWTyAWdkCL67Q==" spinCount="100000" sheet="1" objects="1" scenarios="1" formatColumns="0" formatRows="0" autoFilter="0"/>
  <autoFilter ref="C119:K130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B1:H13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1052</v>
      </c>
      <c r="H4" s="20"/>
    </row>
    <row r="5" spans="2:8" ht="12" customHeight="1">
      <c r="B5" s="20"/>
      <c r="C5" s="24" t="s">
        <v>13</v>
      </c>
      <c r="D5" s="230" t="s">
        <v>14</v>
      </c>
      <c r="E5" s="226"/>
      <c r="F5" s="226"/>
      <c r="H5" s="20"/>
    </row>
    <row r="6" spans="2:8" ht="36.950000000000003" customHeight="1">
      <c r="B6" s="20"/>
      <c r="C6" s="26" t="s">
        <v>16</v>
      </c>
      <c r="D6" s="227" t="s">
        <v>17</v>
      </c>
      <c r="E6" s="226"/>
      <c r="F6" s="226"/>
      <c r="H6" s="20"/>
    </row>
    <row r="7" spans="2:8" ht="16.5" customHeight="1">
      <c r="B7" s="20"/>
      <c r="C7" s="27" t="s">
        <v>22</v>
      </c>
      <c r="D7" s="52" t="str">
        <f>'Rekapitulace stavby'!AN8</f>
        <v>12. 6. 2023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3"/>
      <c r="C9" s="114" t="s">
        <v>55</v>
      </c>
      <c r="D9" s="115" t="s">
        <v>56</v>
      </c>
      <c r="E9" s="115" t="s">
        <v>148</v>
      </c>
      <c r="F9" s="116" t="s">
        <v>1053</v>
      </c>
      <c r="H9" s="113"/>
    </row>
    <row r="10" spans="2:8" s="1" customFormat="1" ht="26.45" customHeight="1">
      <c r="B10" s="32"/>
      <c r="C10" s="195" t="s">
        <v>1054</v>
      </c>
      <c r="D10" s="195" t="s">
        <v>80</v>
      </c>
      <c r="H10" s="32"/>
    </row>
    <row r="11" spans="2:8" s="1" customFormat="1" ht="16.899999999999999" customHeight="1">
      <c r="B11" s="32"/>
      <c r="C11" s="196" t="s">
        <v>100</v>
      </c>
      <c r="D11" s="197" t="s">
        <v>1</v>
      </c>
      <c r="E11" s="198" t="s">
        <v>1</v>
      </c>
      <c r="F11" s="199">
        <v>173.08</v>
      </c>
      <c r="H11" s="32"/>
    </row>
    <row r="12" spans="2:8" s="1" customFormat="1" ht="22.5">
      <c r="B12" s="32"/>
      <c r="C12" s="200" t="s">
        <v>1</v>
      </c>
      <c r="D12" s="200" t="s">
        <v>435</v>
      </c>
      <c r="E12" s="17" t="s">
        <v>1</v>
      </c>
      <c r="F12" s="201">
        <v>0</v>
      </c>
      <c r="H12" s="32"/>
    </row>
    <row r="13" spans="2:8" s="1" customFormat="1" ht="16.899999999999999" customHeight="1">
      <c r="B13" s="32"/>
      <c r="C13" s="200" t="s">
        <v>1</v>
      </c>
      <c r="D13" s="200" t="s">
        <v>443</v>
      </c>
      <c r="E13" s="17" t="s">
        <v>1</v>
      </c>
      <c r="F13" s="201">
        <v>79.52</v>
      </c>
      <c r="H13" s="32"/>
    </row>
    <row r="14" spans="2:8" s="1" customFormat="1" ht="16.899999999999999" customHeight="1">
      <c r="B14" s="32"/>
      <c r="C14" s="200" t="s">
        <v>1</v>
      </c>
      <c r="D14" s="200" t="s">
        <v>444</v>
      </c>
      <c r="E14" s="17" t="s">
        <v>1</v>
      </c>
      <c r="F14" s="201">
        <v>87.35</v>
      </c>
      <c r="H14" s="32"/>
    </row>
    <row r="15" spans="2:8" s="1" customFormat="1" ht="16.899999999999999" customHeight="1">
      <c r="B15" s="32"/>
      <c r="C15" s="200" t="s">
        <v>1</v>
      </c>
      <c r="D15" s="200" t="s">
        <v>445</v>
      </c>
      <c r="E15" s="17" t="s">
        <v>1</v>
      </c>
      <c r="F15" s="201">
        <v>4.62</v>
      </c>
      <c r="H15" s="32"/>
    </row>
    <row r="16" spans="2:8" s="1" customFormat="1" ht="16.899999999999999" customHeight="1">
      <c r="B16" s="32"/>
      <c r="C16" s="200" t="s">
        <v>1</v>
      </c>
      <c r="D16" s="200" t="s">
        <v>446</v>
      </c>
      <c r="E16" s="17" t="s">
        <v>1</v>
      </c>
      <c r="F16" s="201">
        <v>1.59</v>
      </c>
      <c r="H16" s="32"/>
    </row>
    <row r="17" spans="2:8" s="1" customFormat="1" ht="16.899999999999999" customHeight="1">
      <c r="B17" s="32"/>
      <c r="C17" s="200" t="s">
        <v>100</v>
      </c>
      <c r="D17" s="200" t="s">
        <v>204</v>
      </c>
      <c r="E17" s="17" t="s">
        <v>1</v>
      </c>
      <c r="F17" s="201">
        <v>173.08</v>
      </c>
      <c r="H17" s="32"/>
    </row>
    <row r="18" spans="2:8" s="1" customFormat="1" ht="16.899999999999999" customHeight="1">
      <c r="B18" s="32"/>
      <c r="C18" s="202" t="s">
        <v>1055</v>
      </c>
      <c r="H18" s="32"/>
    </row>
    <row r="19" spans="2:8" s="1" customFormat="1" ht="16.899999999999999" customHeight="1">
      <c r="B19" s="32"/>
      <c r="C19" s="200" t="s">
        <v>440</v>
      </c>
      <c r="D19" s="200" t="s">
        <v>441</v>
      </c>
      <c r="E19" s="17" t="s">
        <v>167</v>
      </c>
      <c r="F19" s="201">
        <v>173.08</v>
      </c>
      <c r="H19" s="32"/>
    </row>
    <row r="20" spans="2:8" s="1" customFormat="1" ht="16.899999999999999" customHeight="1">
      <c r="B20" s="32"/>
      <c r="C20" s="200" t="s">
        <v>249</v>
      </c>
      <c r="D20" s="200" t="s">
        <v>250</v>
      </c>
      <c r="E20" s="17" t="s">
        <v>167</v>
      </c>
      <c r="F20" s="201">
        <v>192.48</v>
      </c>
      <c r="H20" s="32"/>
    </row>
    <row r="21" spans="2:8" s="1" customFormat="1" ht="16.899999999999999" customHeight="1">
      <c r="B21" s="32"/>
      <c r="C21" s="196" t="s">
        <v>577</v>
      </c>
      <c r="D21" s="197" t="s">
        <v>1</v>
      </c>
      <c r="E21" s="198" t="s">
        <v>1</v>
      </c>
      <c r="F21" s="199">
        <v>52.863</v>
      </c>
      <c r="H21" s="32"/>
    </row>
    <row r="22" spans="2:8" s="1" customFormat="1" ht="22.5">
      <c r="B22" s="32"/>
      <c r="C22" s="200" t="s">
        <v>1</v>
      </c>
      <c r="D22" s="200" t="s">
        <v>435</v>
      </c>
      <c r="E22" s="17" t="s">
        <v>1</v>
      </c>
      <c r="F22" s="201">
        <v>0</v>
      </c>
      <c r="H22" s="32"/>
    </row>
    <row r="23" spans="2:8" s="1" customFormat="1" ht="16.899999999999999" customHeight="1">
      <c r="B23" s="32"/>
      <c r="C23" s="200" t="s">
        <v>1</v>
      </c>
      <c r="D23" s="200" t="s">
        <v>400</v>
      </c>
      <c r="E23" s="17" t="s">
        <v>1</v>
      </c>
      <c r="F23" s="201">
        <v>22.742999999999999</v>
      </c>
      <c r="H23" s="32"/>
    </row>
    <row r="24" spans="2:8" s="1" customFormat="1" ht="16.899999999999999" customHeight="1">
      <c r="B24" s="32"/>
      <c r="C24" s="200" t="s">
        <v>1</v>
      </c>
      <c r="D24" s="200" t="s">
        <v>401</v>
      </c>
      <c r="E24" s="17" t="s">
        <v>1</v>
      </c>
      <c r="F24" s="201">
        <v>20.52</v>
      </c>
      <c r="H24" s="32"/>
    </row>
    <row r="25" spans="2:8" s="1" customFormat="1" ht="16.899999999999999" customHeight="1">
      <c r="B25" s="32"/>
      <c r="C25" s="200" t="s">
        <v>1</v>
      </c>
      <c r="D25" s="200" t="s">
        <v>576</v>
      </c>
      <c r="E25" s="17" t="s">
        <v>1</v>
      </c>
      <c r="F25" s="201">
        <v>9.6</v>
      </c>
      <c r="H25" s="32"/>
    </row>
    <row r="26" spans="2:8" s="1" customFormat="1" ht="16.899999999999999" customHeight="1">
      <c r="B26" s="32"/>
      <c r="C26" s="200" t="s">
        <v>577</v>
      </c>
      <c r="D26" s="200" t="s">
        <v>204</v>
      </c>
      <c r="E26" s="17" t="s">
        <v>1</v>
      </c>
      <c r="F26" s="201">
        <v>52.863</v>
      </c>
      <c r="H26" s="32"/>
    </row>
    <row r="27" spans="2:8" s="1" customFormat="1" ht="16.899999999999999" customHeight="1">
      <c r="B27" s="32"/>
      <c r="C27" s="196" t="s">
        <v>102</v>
      </c>
      <c r="D27" s="197" t="s">
        <v>1</v>
      </c>
      <c r="E27" s="198" t="s">
        <v>1</v>
      </c>
      <c r="F27" s="199">
        <v>19.399999999999999</v>
      </c>
      <c r="H27" s="32"/>
    </row>
    <row r="28" spans="2:8" s="1" customFormat="1" ht="16.899999999999999" customHeight="1">
      <c r="B28" s="32"/>
      <c r="C28" s="200" t="s">
        <v>1</v>
      </c>
      <c r="D28" s="200" t="s">
        <v>174</v>
      </c>
      <c r="E28" s="17" t="s">
        <v>1</v>
      </c>
      <c r="F28" s="201">
        <v>0</v>
      </c>
      <c r="H28" s="32"/>
    </row>
    <row r="29" spans="2:8" s="1" customFormat="1" ht="16.899999999999999" customHeight="1">
      <c r="B29" s="32"/>
      <c r="C29" s="200" t="s">
        <v>1</v>
      </c>
      <c r="D29" s="200" t="s">
        <v>511</v>
      </c>
      <c r="E29" s="17" t="s">
        <v>1</v>
      </c>
      <c r="F29" s="201">
        <v>19.399999999999999</v>
      </c>
      <c r="H29" s="32"/>
    </row>
    <row r="30" spans="2:8" s="1" customFormat="1" ht="16.899999999999999" customHeight="1">
      <c r="B30" s="32"/>
      <c r="C30" s="200" t="s">
        <v>102</v>
      </c>
      <c r="D30" s="200" t="s">
        <v>204</v>
      </c>
      <c r="E30" s="17" t="s">
        <v>1</v>
      </c>
      <c r="F30" s="201">
        <v>19.399999999999999</v>
      </c>
      <c r="H30" s="32"/>
    </row>
    <row r="31" spans="2:8" s="1" customFormat="1" ht="16.899999999999999" customHeight="1">
      <c r="B31" s="32"/>
      <c r="C31" s="202" t="s">
        <v>1055</v>
      </c>
      <c r="H31" s="32"/>
    </row>
    <row r="32" spans="2:8" s="1" customFormat="1" ht="16.899999999999999" customHeight="1">
      <c r="B32" s="32"/>
      <c r="C32" s="200" t="s">
        <v>507</v>
      </c>
      <c r="D32" s="200" t="s">
        <v>508</v>
      </c>
      <c r="E32" s="17" t="s">
        <v>167</v>
      </c>
      <c r="F32" s="201">
        <v>19.399999999999999</v>
      </c>
      <c r="H32" s="32"/>
    </row>
    <row r="33" spans="2:8" s="1" customFormat="1" ht="16.899999999999999" customHeight="1">
      <c r="B33" s="32"/>
      <c r="C33" s="200" t="s">
        <v>249</v>
      </c>
      <c r="D33" s="200" t="s">
        <v>250</v>
      </c>
      <c r="E33" s="17" t="s">
        <v>167</v>
      </c>
      <c r="F33" s="201">
        <v>192.48</v>
      </c>
      <c r="H33" s="32"/>
    </row>
    <row r="34" spans="2:8" s="1" customFormat="1" ht="16.899999999999999" customHeight="1">
      <c r="B34" s="32"/>
      <c r="C34" s="200" t="s">
        <v>486</v>
      </c>
      <c r="D34" s="200" t="s">
        <v>487</v>
      </c>
      <c r="E34" s="17" t="s">
        <v>167</v>
      </c>
      <c r="F34" s="201">
        <v>19.399999999999999</v>
      </c>
      <c r="H34" s="32"/>
    </row>
    <row r="35" spans="2:8" s="1" customFormat="1" ht="16.899999999999999" customHeight="1">
      <c r="B35" s="32"/>
      <c r="C35" s="196" t="s">
        <v>1056</v>
      </c>
      <c r="D35" s="197" t="s">
        <v>1</v>
      </c>
      <c r="E35" s="198" t="s">
        <v>1</v>
      </c>
      <c r="F35" s="199">
        <v>151.619</v>
      </c>
      <c r="H35" s="32"/>
    </row>
    <row r="36" spans="2:8" s="1" customFormat="1" ht="16.899999999999999" customHeight="1">
      <c r="B36" s="32"/>
      <c r="C36" s="196" t="s">
        <v>1057</v>
      </c>
      <c r="D36" s="197" t="s">
        <v>1</v>
      </c>
      <c r="E36" s="198" t="s">
        <v>1</v>
      </c>
      <c r="F36" s="199">
        <v>85.3</v>
      </c>
      <c r="H36" s="32"/>
    </row>
    <row r="37" spans="2:8" s="1" customFormat="1" ht="16.899999999999999" customHeight="1">
      <c r="B37" s="32"/>
      <c r="C37" s="196" t="s">
        <v>1058</v>
      </c>
      <c r="D37" s="197" t="s">
        <v>1</v>
      </c>
      <c r="E37" s="198" t="s">
        <v>1</v>
      </c>
      <c r="F37" s="199">
        <v>15.84</v>
      </c>
      <c r="H37" s="32"/>
    </row>
    <row r="38" spans="2:8" s="1" customFormat="1" ht="16.899999999999999" customHeight="1">
      <c r="B38" s="32"/>
      <c r="C38" s="196" t="s">
        <v>105</v>
      </c>
      <c r="D38" s="197" t="s">
        <v>1</v>
      </c>
      <c r="E38" s="198" t="s">
        <v>1</v>
      </c>
      <c r="F38" s="199">
        <v>2.67</v>
      </c>
      <c r="H38" s="32"/>
    </row>
    <row r="39" spans="2:8" s="1" customFormat="1" ht="16.899999999999999" customHeight="1">
      <c r="B39" s="32"/>
      <c r="C39" s="200" t="s">
        <v>1</v>
      </c>
      <c r="D39" s="200" t="s">
        <v>174</v>
      </c>
      <c r="E39" s="17" t="s">
        <v>1</v>
      </c>
      <c r="F39" s="201">
        <v>0</v>
      </c>
      <c r="H39" s="32"/>
    </row>
    <row r="40" spans="2:8" s="1" customFormat="1" ht="16.899999999999999" customHeight="1">
      <c r="B40" s="32"/>
      <c r="C40" s="200" t="s">
        <v>1</v>
      </c>
      <c r="D40" s="200" t="s">
        <v>199</v>
      </c>
      <c r="E40" s="17" t="s">
        <v>1</v>
      </c>
      <c r="F40" s="201">
        <v>2.67</v>
      </c>
      <c r="H40" s="32"/>
    </row>
    <row r="41" spans="2:8" s="1" customFormat="1" ht="16.899999999999999" customHeight="1">
      <c r="B41" s="32"/>
      <c r="C41" s="200" t="s">
        <v>105</v>
      </c>
      <c r="D41" s="200" t="s">
        <v>204</v>
      </c>
      <c r="E41" s="17" t="s">
        <v>1</v>
      </c>
      <c r="F41" s="201">
        <v>2.67</v>
      </c>
      <c r="H41" s="32"/>
    </row>
    <row r="42" spans="2:8" s="1" customFormat="1" ht="16.899999999999999" customHeight="1">
      <c r="B42" s="32"/>
      <c r="C42" s="202" t="s">
        <v>1055</v>
      </c>
      <c r="H42" s="32"/>
    </row>
    <row r="43" spans="2:8" s="1" customFormat="1" ht="16.899999999999999" customHeight="1">
      <c r="B43" s="32"/>
      <c r="C43" s="200" t="s">
        <v>448</v>
      </c>
      <c r="D43" s="200" t="s">
        <v>449</v>
      </c>
      <c r="E43" s="17" t="s">
        <v>167</v>
      </c>
      <c r="F43" s="201">
        <v>2.67</v>
      </c>
      <c r="H43" s="32"/>
    </row>
    <row r="44" spans="2:8" s="1" customFormat="1" ht="16.899999999999999" customHeight="1">
      <c r="B44" s="32"/>
      <c r="C44" s="200" t="s">
        <v>422</v>
      </c>
      <c r="D44" s="200" t="s">
        <v>423</v>
      </c>
      <c r="E44" s="17" t="s">
        <v>167</v>
      </c>
      <c r="F44" s="201">
        <v>2.67</v>
      </c>
      <c r="H44" s="32"/>
    </row>
    <row r="45" spans="2:8" s="1" customFormat="1" ht="16.899999999999999" customHeight="1">
      <c r="B45" s="32"/>
      <c r="C45" s="200" t="s">
        <v>427</v>
      </c>
      <c r="D45" s="200" t="s">
        <v>428</v>
      </c>
      <c r="E45" s="17" t="s">
        <v>167</v>
      </c>
      <c r="F45" s="201">
        <v>2.67</v>
      </c>
      <c r="H45" s="32"/>
    </row>
    <row r="46" spans="2:8" s="1" customFormat="1" ht="16.899999999999999" customHeight="1">
      <c r="B46" s="32"/>
      <c r="C46" s="200" t="s">
        <v>459</v>
      </c>
      <c r="D46" s="200" t="s">
        <v>460</v>
      </c>
      <c r="E46" s="17" t="s">
        <v>167</v>
      </c>
      <c r="F46" s="201">
        <v>2.67</v>
      </c>
      <c r="H46" s="32"/>
    </row>
    <row r="47" spans="2:8" s="1" customFormat="1" ht="16.899999999999999" customHeight="1">
      <c r="B47" s="32"/>
      <c r="C47" s="200" t="s">
        <v>464</v>
      </c>
      <c r="D47" s="200" t="s">
        <v>465</v>
      </c>
      <c r="E47" s="17" t="s">
        <v>167</v>
      </c>
      <c r="F47" s="201">
        <v>2.67</v>
      </c>
      <c r="H47" s="32"/>
    </row>
    <row r="48" spans="2:8" s="1" customFormat="1" ht="16.899999999999999" customHeight="1">
      <c r="B48" s="32"/>
      <c r="C48" s="200" t="s">
        <v>469</v>
      </c>
      <c r="D48" s="200" t="s">
        <v>470</v>
      </c>
      <c r="E48" s="17" t="s">
        <v>167</v>
      </c>
      <c r="F48" s="201">
        <v>2.67</v>
      </c>
      <c r="H48" s="32"/>
    </row>
    <row r="49" spans="2:8" s="1" customFormat="1" ht="16.899999999999999" customHeight="1">
      <c r="B49" s="32"/>
      <c r="C49" s="196" t="s">
        <v>107</v>
      </c>
      <c r="D49" s="197" t="s">
        <v>1</v>
      </c>
      <c r="E49" s="198" t="s">
        <v>1</v>
      </c>
      <c r="F49" s="199">
        <v>477.35500000000002</v>
      </c>
      <c r="H49" s="32"/>
    </row>
    <row r="50" spans="2:8" s="1" customFormat="1" ht="16.899999999999999" customHeight="1">
      <c r="B50" s="32"/>
      <c r="C50" s="200" t="s">
        <v>1</v>
      </c>
      <c r="D50" s="200" t="s">
        <v>198</v>
      </c>
      <c r="E50" s="17" t="s">
        <v>1</v>
      </c>
      <c r="F50" s="201">
        <v>0</v>
      </c>
      <c r="H50" s="32"/>
    </row>
    <row r="51" spans="2:8" s="1" customFormat="1" ht="16.899999999999999" customHeight="1">
      <c r="B51" s="32"/>
      <c r="C51" s="200" t="s">
        <v>1</v>
      </c>
      <c r="D51" s="200" t="s">
        <v>641</v>
      </c>
      <c r="E51" s="17" t="s">
        <v>1</v>
      </c>
      <c r="F51" s="201">
        <v>477.35500000000002</v>
      </c>
      <c r="H51" s="32"/>
    </row>
    <row r="52" spans="2:8" s="1" customFormat="1" ht="16.899999999999999" customHeight="1">
      <c r="B52" s="32"/>
      <c r="C52" s="200" t="s">
        <v>107</v>
      </c>
      <c r="D52" s="200" t="s">
        <v>204</v>
      </c>
      <c r="E52" s="17" t="s">
        <v>1</v>
      </c>
      <c r="F52" s="201">
        <v>477.35500000000002</v>
      </c>
      <c r="H52" s="32"/>
    </row>
    <row r="53" spans="2:8" s="1" customFormat="1" ht="16.899999999999999" customHeight="1">
      <c r="B53" s="32"/>
      <c r="C53" s="202" t="s">
        <v>1055</v>
      </c>
      <c r="H53" s="32"/>
    </row>
    <row r="54" spans="2:8" s="1" customFormat="1" ht="22.5">
      <c r="B54" s="32"/>
      <c r="C54" s="200" t="s">
        <v>637</v>
      </c>
      <c r="D54" s="200" t="s">
        <v>638</v>
      </c>
      <c r="E54" s="17" t="s">
        <v>167</v>
      </c>
      <c r="F54" s="201">
        <v>477.35500000000002</v>
      </c>
      <c r="H54" s="32"/>
    </row>
    <row r="55" spans="2:8" s="1" customFormat="1" ht="16.899999999999999" customHeight="1">
      <c r="B55" s="32"/>
      <c r="C55" s="200" t="s">
        <v>608</v>
      </c>
      <c r="D55" s="200" t="s">
        <v>609</v>
      </c>
      <c r="E55" s="17" t="s">
        <v>167</v>
      </c>
      <c r="F55" s="201">
        <v>588.19500000000005</v>
      </c>
      <c r="H55" s="32"/>
    </row>
    <row r="56" spans="2:8" s="1" customFormat="1" ht="16.899999999999999" customHeight="1">
      <c r="B56" s="32"/>
      <c r="C56" s="200" t="s">
        <v>624</v>
      </c>
      <c r="D56" s="200" t="s">
        <v>625</v>
      </c>
      <c r="E56" s="17" t="s">
        <v>167</v>
      </c>
      <c r="F56" s="201">
        <v>477.35500000000002</v>
      </c>
      <c r="H56" s="32"/>
    </row>
    <row r="57" spans="2:8" s="1" customFormat="1" ht="16.899999999999999" customHeight="1">
      <c r="B57" s="32"/>
      <c r="C57" s="196" t="s">
        <v>109</v>
      </c>
      <c r="D57" s="197" t="s">
        <v>1</v>
      </c>
      <c r="E57" s="198" t="s">
        <v>1</v>
      </c>
      <c r="F57" s="199">
        <v>110.84</v>
      </c>
      <c r="H57" s="32"/>
    </row>
    <row r="58" spans="2:8" s="1" customFormat="1" ht="16.899999999999999" customHeight="1">
      <c r="B58" s="32"/>
      <c r="C58" s="200" t="s">
        <v>1</v>
      </c>
      <c r="D58" s="200" t="s">
        <v>633</v>
      </c>
      <c r="E58" s="17" t="s">
        <v>1</v>
      </c>
      <c r="F58" s="201">
        <v>57.09</v>
      </c>
      <c r="H58" s="32"/>
    </row>
    <row r="59" spans="2:8" s="1" customFormat="1" ht="16.899999999999999" customHeight="1">
      <c r="B59" s="32"/>
      <c r="C59" s="200" t="s">
        <v>1</v>
      </c>
      <c r="D59" s="200" t="s">
        <v>634</v>
      </c>
      <c r="E59" s="17" t="s">
        <v>1</v>
      </c>
      <c r="F59" s="201">
        <v>36.6</v>
      </c>
      <c r="H59" s="32"/>
    </row>
    <row r="60" spans="2:8" s="1" customFormat="1" ht="16.899999999999999" customHeight="1">
      <c r="B60" s="32"/>
      <c r="C60" s="200" t="s">
        <v>1</v>
      </c>
      <c r="D60" s="200" t="s">
        <v>635</v>
      </c>
      <c r="E60" s="17" t="s">
        <v>1</v>
      </c>
      <c r="F60" s="201">
        <v>17.149999999999999</v>
      </c>
      <c r="H60" s="32"/>
    </row>
    <row r="61" spans="2:8" s="1" customFormat="1" ht="16.899999999999999" customHeight="1">
      <c r="B61" s="32"/>
      <c r="C61" s="200" t="s">
        <v>109</v>
      </c>
      <c r="D61" s="200" t="s">
        <v>204</v>
      </c>
      <c r="E61" s="17" t="s">
        <v>1</v>
      </c>
      <c r="F61" s="201">
        <v>110.84</v>
      </c>
      <c r="H61" s="32"/>
    </row>
    <row r="62" spans="2:8" s="1" customFormat="1" ht="16.899999999999999" customHeight="1">
      <c r="B62" s="32"/>
      <c r="C62" s="202" t="s">
        <v>1055</v>
      </c>
      <c r="H62" s="32"/>
    </row>
    <row r="63" spans="2:8" s="1" customFormat="1" ht="22.5">
      <c r="B63" s="32"/>
      <c r="C63" s="200" t="s">
        <v>629</v>
      </c>
      <c r="D63" s="200" t="s">
        <v>630</v>
      </c>
      <c r="E63" s="17" t="s">
        <v>167</v>
      </c>
      <c r="F63" s="201">
        <v>110.84</v>
      </c>
      <c r="H63" s="32"/>
    </row>
    <row r="64" spans="2:8" s="1" customFormat="1" ht="16.899999999999999" customHeight="1">
      <c r="B64" s="32"/>
      <c r="C64" s="200" t="s">
        <v>608</v>
      </c>
      <c r="D64" s="200" t="s">
        <v>609</v>
      </c>
      <c r="E64" s="17" t="s">
        <v>167</v>
      </c>
      <c r="F64" s="201">
        <v>588.19500000000005</v>
      </c>
      <c r="H64" s="32"/>
    </row>
    <row r="65" spans="2:8" s="1" customFormat="1" ht="22.5">
      <c r="B65" s="32"/>
      <c r="C65" s="200" t="s">
        <v>637</v>
      </c>
      <c r="D65" s="200" t="s">
        <v>638</v>
      </c>
      <c r="E65" s="17" t="s">
        <v>167</v>
      </c>
      <c r="F65" s="201">
        <v>477.35500000000002</v>
      </c>
      <c r="H65" s="32"/>
    </row>
    <row r="66" spans="2:8" s="1" customFormat="1" ht="16.899999999999999" customHeight="1">
      <c r="B66" s="32"/>
      <c r="C66" s="196" t="s">
        <v>111</v>
      </c>
      <c r="D66" s="197" t="s">
        <v>1</v>
      </c>
      <c r="E66" s="198" t="s">
        <v>1</v>
      </c>
      <c r="F66" s="199">
        <v>20.92</v>
      </c>
      <c r="H66" s="32"/>
    </row>
    <row r="67" spans="2:8" s="1" customFormat="1" ht="16.899999999999999" customHeight="1">
      <c r="B67" s="32"/>
      <c r="C67" s="200" t="s">
        <v>1</v>
      </c>
      <c r="D67" s="200" t="s">
        <v>583</v>
      </c>
      <c r="E67" s="17" t="s">
        <v>1</v>
      </c>
      <c r="F67" s="201">
        <v>0</v>
      </c>
      <c r="H67" s="32"/>
    </row>
    <row r="68" spans="2:8" s="1" customFormat="1" ht="16.899999999999999" customHeight="1">
      <c r="B68" s="32"/>
      <c r="C68" s="200" t="s">
        <v>1</v>
      </c>
      <c r="D68" s="200" t="s">
        <v>584</v>
      </c>
      <c r="E68" s="17" t="s">
        <v>1</v>
      </c>
      <c r="F68" s="201">
        <v>9.92</v>
      </c>
      <c r="H68" s="32"/>
    </row>
    <row r="69" spans="2:8" s="1" customFormat="1" ht="16.899999999999999" customHeight="1">
      <c r="B69" s="32"/>
      <c r="C69" s="200" t="s">
        <v>1</v>
      </c>
      <c r="D69" s="200" t="s">
        <v>570</v>
      </c>
      <c r="E69" s="17" t="s">
        <v>1</v>
      </c>
      <c r="F69" s="201">
        <v>11</v>
      </c>
      <c r="H69" s="32"/>
    </row>
    <row r="70" spans="2:8" s="1" customFormat="1" ht="16.899999999999999" customHeight="1">
      <c r="B70" s="32"/>
      <c r="C70" s="200" t="s">
        <v>111</v>
      </c>
      <c r="D70" s="200" t="s">
        <v>204</v>
      </c>
      <c r="E70" s="17" t="s">
        <v>1</v>
      </c>
      <c r="F70" s="201">
        <v>20.92</v>
      </c>
      <c r="H70" s="32"/>
    </row>
    <row r="71" spans="2:8" s="1" customFormat="1" ht="16.899999999999999" customHeight="1">
      <c r="B71" s="32"/>
      <c r="C71" s="202" t="s">
        <v>1055</v>
      </c>
      <c r="H71" s="32"/>
    </row>
    <row r="72" spans="2:8" s="1" customFormat="1" ht="22.5">
      <c r="B72" s="32"/>
      <c r="C72" s="200" t="s">
        <v>579</v>
      </c>
      <c r="D72" s="200" t="s">
        <v>580</v>
      </c>
      <c r="E72" s="17" t="s">
        <v>167</v>
      </c>
      <c r="F72" s="201">
        <v>20.92</v>
      </c>
      <c r="H72" s="32"/>
    </row>
    <row r="73" spans="2:8" s="1" customFormat="1" ht="16.899999999999999" customHeight="1">
      <c r="B73" s="32"/>
      <c r="C73" s="200" t="s">
        <v>558</v>
      </c>
      <c r="D73" s="200" t="s">
        <v>559</v>
      </c>
      <c r="E73" s="17" t="s">
        <v>167</v>
      </c>
      <c r="F73" s="201">
        <v>20.92</v>
      </c>
      <c r="H73" s="32"/>
    </row>
    <row r="74" spans="2:8" s="1" customFormat="1" ht="16.899999999999999" customHeight="1">
      <c r="B74" s="32"/>
      <c r="C74" s="196" t="s">
        <v>114</v>
      </c>
      <c r="D74" s="197" t="s">
        <v>1</v>
      </c>
      <c r="E74" s="198" t="s">
        <v>1</v>
      </c>
      <c r="F74" s="199">
        <v>189.91</v>
      </c>
      <c r="H74" s="32"/>
    </row>
    <row r="75" spans="2:8" s="1" customFormat="1" ht="16.899999999999999" customHeight="1">
      <c r="B75" s="32"/>
      <c r="C75" s="200" t="s">
        <v>1</v>
      </c>
      <c r="D75" s="200" t="s">
        <v>198</v>
      </c>
      <c r="E75" s="17" t="s">
        <v>1</v>
      </c>
      <c r="F75" s="201">
        <v>0</v>
      </c>
      <c r="H75" s="32"/>
    </row>
    <row r="76" spans="2:8" s="1" customFormat="1" ht="16.899999999999999" customHeight="1">
      <c r="B76" s="32"/>
      <c r="C76" s="200" t="s">
        <v>1</v>
      </c>
      <c r="D76" s="200" t="s">
        <v>201</v>
      </c>
      <c r="E76" s="17" t="s">
        <v>1</v>
      </c>
      <c r="F76" s="201">
        <v>79.52</v>
      </c>
      <c r="H76" s="32"/>
    </row>
    <row r="77" spans="2:8" s="1" customFormat="1" ht="16.899999999999999" customHeight="1">
      <c r="B77" s="32"/>
      <c r="C77" s="200" t="s">
        <v>1</v>
      </c>
      <c r="D77" s="200" t="s">
        <v>202</v>
      </c>
      <c r="E77" s="17" t="s">
        <v>1</v>
      </c>
      <c r="F77" s="201">
        <v>87.35</v>
      </c>
      <c r="H77" s="32"/>
    </row>
    <row r="78" spans="2:8" s="1" customFormat="1" ht="16.899999999999999" customHeight="1">
      <c r="B78" s="32"/>
      <c r="C78" s="200" t="s">
        <v>1</v>
      </c>
      <c r="D78" s="200" t="s">
        <v>203</v>
      </c>
      <c r="E78" s="17" t="s">
        <v>1</v>
      </c>
      <c r="F78" s="201">
        <v>23.04</v>
      </c>
      <c r="H78" s="32"/>
    </row>
    <row r="79" spans="2:8" s="1" customFormat="1" ht="16.899999999999999" customHeight="1">
      <c r="B79" s="32"/>
      <c r="C79" s="200" t="s">
        <v>114</v>
      </c>
      <c r="D79" s="200" t="s">
        <v>204</v>
      </c>
      <c r="E79" s="17" t="s">
        <v>1</v>
      </c>
      <c r="F79" s="201">
        <v>189.91</v>
      </c>
      <c r="H79" s="32"/>
    </row>
    <row r="80" spans="2:8" s="1" customFormat="1" ht="16.899999999999999" customHeight="1">
      <c r="B80" s="32"/>
      <c r="C80" s="202" t="s">
        <v>1055</v>
      </c>
      <c r="H80" s="32"/>
    </row>
    <row r="81" spans="2:8" s="1" customFormat="1" ht="16.899999999999999" customHeight="1">
      <c r="B81" s="32"/>
      <c r="C81" s="200" t="s">
        <v>513</v>
      </c>
      <c r="D81" s="200" t="s">
        <v>514</v>
      </c>
      <c r="E81" s="17" t="s">
        <v>167</v>
      </c>
      <c r="F81" s="201">
        <v>189.91</v>
      </c>
      <c r="H81" s="32"/>
    </row>
    <row r="82" spans="2:8" s="1" customFormat="1" ht="16.899999999999999" customHeight="1">
      <c r="B82" s="32"/>
      <c r="C82" s="200" t="s">
        <v>491</v>
      </c>
      <c r="D82" s="200" t="s">
        <v>492</v>
      </c>
      <c r="E82" s="17" t="s">
        <v>167</v>
      </c>
      <c r="F82" s="201">
        <v>379.82</v>
      </c>
      <c r="H82" s="32"/>
    </row>
    <row r="83" spans="2:8" s="1" customFormat="1" ht="16.899999999999999" customHeight="1">
      <c r="B83" s="32"/>
      <c r="C83" s="200" t="s">
        <v>497</v>
      </c>
      <c r="D83" s="200" t="s">
        <v>498</v>
      </c>
      <c r="E83" s="17" t="s">
        <v>167</v>
      </c>
      <c r="F83" s="201">
        <v>189.91</v>
      </c>
      <c r="H83" s="32"/>
    </row>
    <row r="84" spans="2:8" s="1" customFormat="1" ht="22.5">
      <c r="B84" s="32"/>
      <c r="C84" s="200" t="s">
        <v>502</v>
      </c>
      <c r="D84" s="200" t="s">
        <v>503</v>
      </c>
      <c r="E84" s="17" t="s">
        <v>167</v>
      </c>
      <c r="F84" s="201">
        <v>189.91</v>
      </c>
      <c r="H84" s="32"/>
    </row>
    <row r="85" spans="2:8" s="1" customFormat="1" ht="16.899999999999999" customHeight="1">
      <c r="B85" s="32"/>
      <c r="C85" s="196" t="s">
        <v>117</v>
      </c>
      <c r="D85" s="197" t="s">
        <v>1</v>
      </c>
      <c r="E85" s="198" t="s">
        <v>1</v>
      </c>
      <c r="F85" s="199">
        <v>2.4</v>
      </c>
      <c r="H85" s="32"/>
    </row>
    <row r="86" spans="2:8" s="1" customFormat="1" ht="16.899999999999999" customHeight="1">
      <c r="B86" s="32"/>
      <c r="C86" s="200" t="s">
        <v>1</v>
      </c>
      <c r="D86" s="200" t="s">
        <v>174</v>
      </c>
      <c r="E86" s="17" t="s">
        <v>1</v>
      </c>
      <c r="F86" s="201">
        <v>0</v>
      </c>
      <c r="H86" s="32"/>
    </row>
    <row r="87" spans="2:8" s="1" customFormat="1" ht="16.899999999999999" customHeight="1">
      <c r="B87" s="32"/>
      <c r="C87" s="200" t="s">
        <v>1</v>
      </c>
      <c r="D87" s="200" t="s">
        <v>376</v>
      </c>
      <c r="E87" s="17" t="s">
        <v>1</v>
      </c>
      <c r="F87" s="201">
        <v>2.4</v>
      </c>
      <c r="H87" s="32"/>
    </row>
    <row r="88" spans="2:8" s="1" customFormat="1" ht="16.899999999999999" customHeight="1">
      <c r="B88" s="32"/>
      <c r="C88" s="200" t="s">
        <v>117</v>
      </c>
      <c r="D88" s="200" t="s">
        <v>204</v>
      </c>
      <c r="E88" s="17" t="s">
        <v>1</v>
      </c>
      <c r="F88" s="201">
        <v>2.4</v>
      </c>
      <c r="H88" s="32"/>
    </row>
    <row r="89" spans="2:8" s="1" customFormat="1" ht="16.899999999999999" customHeight="1">
      <c r="B89" s="32"/>
      <c r="C89" s="202" t="s">
        <v>1055</v>
      </c>
      <c r="H89" s="32"/>
    </row>
    <row r="90" spans="2:8" s="1" customFormat="1" ht="16.899999999999999" customHeight="1">
      <c r="B90" s="32"/>
      <c r="C90" s="200" t="s">
        <v>372</v>
      </c>
      <c r="D90" s="200" t="s">
        <v>373</v>
      </c>
      <c r="E90" s="17" t="s">
        <v>167</v>
      </c>
      <c r="F90" s="201">
        <v>2.4</v>
      </c>
      <c r="H90" s="32"/>
    </row>
    <row r="91" spans="2:8" s="1" customFormat="1" ht="22.5">
      <c r="B91" s="32"/>
      <c r="C91" s="200" t="s">
        <v>637</v>
      </c>
      <c r="D91" s="200" t="s">
        <v>638</v>
      </c>
      <c r="E91" s="17" t="s">
        <v>167</v>
      </c>
      <c r="F91" s="201">
        <v>477.35500000000002</v>
      </c>
      <c r="H91" s="32"/>
    </row>
    <row r="92" spans="2:8" s="1" customFormat="1" ht="16.899999999999999" customHeight="1">
      <c r="B92" s="32"/>
      <c r="C92" s="196" t="s">
        <v>119</v>
      </c>
      <c r="D92" s="197" t="s">
        <v>1</v>
      </c>
      <c r="E92" s="198" t="s">
        <v>1</v>
      </c>
      <c r="F92" s="199">
        <v>189.91</v>
      </c>
      <c r="H92" s="32"/>
    </row>
    <row r="93" spans="2:8" s="1" customFormat="1" ht="16.899999999999999" customHeight="1">
      <c r="B93" s="32"/>
      <c r="C93" s="200" t="s">
        <v>1</v>
      </c>
      <c r="D93" s="200" t="s">
        <v>201</v>
      </c>
      <c r="E93" s="17" t="s">
        <v>1</v>
      </c>
      <c r="F93" s="201">
        <v>79.52</v>
      </c>
      <c r="H93" s="32"/>
    </row>
    <row r="94" spans="2:8" s="1" customFormat="1" ht="16.899999999999999" customHeight="1">
      <c r="B94" s="32"/>
      <c r="C94" s="200" t="s">
        <v>1</v>
      </c>
      <c r="D94" s="200" t="s">
        <v>202</v>
      </c>
      <c r="E94" s="17" t="s">
        <v>1</v>
      </c>
      <c r="F94" s="201">
        <v>87.35</v>
      </c>
      <c r="H94" s="32"/>
    </row>
    <row r="95" spans="2:8" s="1" customFormat="1" ht="16.899999999999999" customHeight="1">
      <c r="B95" s="32"/>
      <c r="C95" s="200" t="s">
        <v>1</v>
      </c>
      <c r="D95" s="200" t="s">
        <v>203</v>
      </c>
      <c r="E95" s="17" t="s">
        <v>1</v>
      </c>
      <c r="F95" s="201">
        <v>23.04</v>
      </c>
      <c r="H95" s="32"/>
    </row>
    <row r="96" spans="2:8" s="1" customFormat="1" ht="16.899999999999999" customHeight="1">
      <c r="B96" s="32"/>
      <c r="C96" s="200" t="s">
        <v>119</v>
      </c>
      <c r="D96" s="200" t="s">
        <v>200</v>
      </c>
      <c r="E96" s="17" t="s">
        <v>1</v>
      </c>
      <c r="F96" s="201">
        <v>189.91</v>
      </c>
      <c r="H96" s="32"/>
    </row>
    <row r="97" spans="2:8" s="1" customFormat="1" ht="16.899999999999999" customHeight="1">
      <c r="B97" s="32"/>
      <c r="C97" s="202" t="s">
        <v>1055</v>
      </c>
      <c r="H97" s="32"/>
    </row>
    <row r="98" spans="2:8" s="1" customFormat="1" ht="16.899999999999999" customHeight="1">
      <c r="B98" s="32"/>
      <c r="C98" s="200" t="s">
        <v>194</v>
      </c>
      <c r="D98" s="200" t="s">
        <v>195</v>
      </c>
      <c r="E98" s="17" t="s">
        <v>167</v>
      </c>
      <c r="F98" s="201">
        <v>192.58</v>
      </c>
      <c r="H98" s="32"/>
    </row>
    <row r="99" spans="2:8" s="1" customFormat="1" ht="22.5">
      <c r="B99" s="32"/>
      <c r="C99" s="200" t="s">
        <v>295</v>
      </c>
      <c r="D99" s="200" t="s">
        <v>296</v>
      </c>
      <c r="E99" s="17" t="s">
        <v>167</v>
      </c>
      <c r="F99" s="201">
        <v>189.91</v>
      </c>
      <c r="H99" s="32"/>
    </row>
    <row r="100" spans="2:8" s="1" customFormat="1" ht="16.899999999999999" customHeight="1">
      <c r="B100" s="32"/>
      <c r="C100" s="196" t="s">
        <v>120</v>
      </c>
      <c r="D100" s="197" t="s">
        <v>1</v>
      </c>
      <c r="E100" s="198" t="s">
        <v>1</v>
      </c>
      <c r="F100" s="199">
        <v>360</v>
      </c>
      <c r="H100" s="32"/>
    </row>
    <row r="101" spans="2:8" s="1" customFormat="1" ht="16.899999999999999" customHeight="1">
      <c r="B101" s="32"/>
      <c r="C101" s="200" t="s">
        <v>1</v>
      </c>
      <c r="D101" s="200" t="s">
        <v>221</v>
      </c>
      <c r="E101" s="17" t="s">
        <v>1</v>
      </c>
      <c r="F101" s="201">
        <v>145</v>
      </c>
      <c r="H101" s="32"/>
    </row>
    <row r="102" spans="2:8" s="1" customFormat="1" ht="16.899999999999999" customHeight="1">
      <c r="B102" s="32"/>
      <c r="C102" s="200" t="s">
        <v>1</v>
      </c>
      <c r="D102" s="200" t="s">
        <v>222</v>
      </c>
      <c r="E102" s="17" t="s">
        <v>1</v>
      </c>
      <c r="F102" s="201">
        <v>149</v>
      </c>
      <c r="H102" s="32"/>
    </row>
    <row r="103" spans="2:8" s="1" customFormat="1" ht="16.899999999999999" customHeight="1">
      <c r="B103" s="32"/>
      <c r="C103" s="200" t="s">
        <v>1</v>
      </c>
      <c r="D103" s="200" t="s">
        <v>223</v>
      </c>
      <c r="E103" s="17" t="s">
        <v>1</v>
      </c>
      <c r="F103" s="201">
        <v>66</v>
      </c>
      <c r="H103" s="32"/>
    </row>
    <row r="104" spans="2:8" s="1" customFormat="1" ht="16.899999999999999" customHeight="1">
      <c r="B104" s="32"/>
      <c r="C104" s="200" t="s">
        <v>120</v>
      </c>
      <c r="D104" s="200" t="s">
        <v>200</v>
      </c>
      <c r="E104" s="17" t="s">
        <v>1</v>
      </c>
      <c r="F104" s="201">
        <v>360</v>
      </c>
      <c r="H104" s="32"/>
    </row>
    <row r="105" spans="2:8" s="1" customFormat="1" ht="16.899999999999999" customHeight="1">
      <c r="B105" s="32"/>
      <c r="C105" s="202" t="s">
        <v>1055</v>
      </c>
      <c r="H105" s="32"/>
    </row>
    <row r="106" spans="2:8" s="1" customFormat="1" ht="16.899999999999999" customHeight="1">
      <c r="B106" s="32"/>
      <c r="C106" s="200" t="s">
        <v>216</v>
      </c>
      <c r="D106" s="200" t="s">
        <v>217</v>
      </c>
      <c r="E106" s="17" t="s">
        <v>167</v>
      </c>
      <c r="F106" s="201">
        <v>393.21499999999997</v>
      </c>
      <c r="H106" s="32"/>
    </row>
    <row r="107" spans="2:8" s="1" customFormat="1" ht="22.5">
      <c r="B107" s="32"/>
      <c r="C107" s="200" t="s">
        <v>300</v>
      </c>
      <c r="D107" s="200" t="s">
        <v>301</v>
      </c>
      <c r="E107" s="17" t="s">
        <v>167</v>
      </c>
      <c r="F107" s="201">
        <v>360</v>
      </c>
      <c r="H107" s="32"/>
    </row>
    <row r="108" spans="2:8" s="1" customFormat="1" ht="16.899999999999999" customHeight="1">
      <c r="B108" s="32"/>
      <c r="C108" s="196" t="s">
        <v>122</v>
      </c>
      <c r="D108" s="197" t="s">
        <v>1</v>
      </c>
      <c r="E108" s="198" t="s">
        <v>1</v>
      </c>
      <c r="F108" s="199">
        <v>393.21499999999997</v>
      </c>
      <c r="H108" s="32"/>
    </row>
    <row r="109" spans="2:8" s="1" customFormat="1" ht="16.899999999999999" customHeight="1">
      <c r="B109" s="32"/>
      <c r="C109" s="200" t="s">
        <v>1</v>
      </c>
      <c r="D109" s="200" t="s">
        <v>174</v>
      </c>
      <c r="E109" s="17" t="s">
        <v>1</v>
      </c>
      <c r="F109" s="201">
        <v>0</v>
      </c>
      <c r="H109" s="32"/>
    </row>
    <row r="110" spans="2:8" s="1" customFormat="1" ht="16.899999999999999" customHeight="1">
      <c r="B110" s="32"/>
      <c r="C110" s="200" t="s">
        <v>1</v>
      </c>
      <c r="D110" s="200" t="s">
        <v>220</v>
      </c>
      <c r="E110" s="17" t="s">
        <v>1</v>
      </c>
      <c r="F110" s="201">
        <v>33.215000000000003</v>
      </c>
      <c r="H110" s="32"/>
    </row>
    <row r="111" spans="2:8" s="1" customFormat="1" ht="16.899999999999999" customHeight="1">
      <c r="B111" s="32"/>
      <c r="C111" s="200" t="s">
        <v>1</v>
      </c>
      <c r="D111" s="200" t="s">
        <v>221</v>
      </c>
      <c r="E111" s="17" t="s">
        <v>1</v>
      </c>
      <c r="F111" s="201">
        <v>145</v>
      </c>
      <c r="H111" s="32"/>
    </row>
    <row r="112" spans="2:8" s="1" customFormat="1" ht="16.899999999999999" customHeight="1">
      <c r="B112" s="32"/>
      <c r="C112" s="200" t="s">
        <v>1</v>
      </c>
      <c r="D112" s="200" t="s">
        <v>222</v>
      </c>
      <c r="E112" s="17" t="s">
        <v>1</v>
      </c>
      <c r="F112" s="201">
        <v>149</v>
      </c>
      <c r="H112" s="32"/>
    </row>
    <row r="113" spans="2:8" s="1" customFormat="1" ht="16.899999999999999" customHeight="1">
      <c r="B113" s="32"/>
      <c r="C113" s="200" t="s">
        <v>1</v>
      </c>
      <c r="D113" s="200" t="s">
        <v>223</v>
      </c>
      <c r="E113" s="17" t="s">
        <v>1</v>
      </c>
      <c r="F113" s="201">
        <v>66</v>
      </c>
      <c r="H113" s="32"/>
    </row>
    <row r="114" spans="2:8" s="1" customFormat="1" ht="16.899999999999999" customHeight="1">
      <c r="B114" s="32"/>
      <c r="C114" s="200" t="s">
        <v>122</v>
      </c>
      <c r="D114" s="200" t="s">
        <v>204</v>
      </c>
      <c r="E114" s="17" t="s">
        <v>1</v>
      </c>
      <c r="F114" s="201">
        <v>393.21499999999997</v>
      </c>
      <c r="H114" s="32"/>
    </row>
    <row r="115" spans="2:8" s="1" customFormat="1" ht="16.899999999999999" customHeight="1">
      <c r="B115" s="32"/>
      <c r="C115" s="202" t="s">
        <v>1055</v>
      </c>
      <c r="H115" s="32"/>
    </row>
    <row r="116" spans="2:8" s="1" customFormat="1" ht="16.899999999999999" customHeight="1">
      <c r="B116" s="32"/>
      <c r="C116" s="200" t="s">
        <v>216</v>
      </c>
      <c r="D116" s="200" t="s">
        <v>217</v>
      </c>
      <c r="E116" s="17" t="s">
        <v>167</v>
      </c>
      <c r="F116" s="201">
        <v>393.21499999999997</v>
      </c>
      <c r="H116" s="32"/>
    </row>
    <row r="117" spans="2:8" s="1" customFormat="1" ht="16.899999999999999" customHeight="1">
      <c r="B117" s="32"/>
      <c r="C117" s="200" t="s">
        <v>211</v>
      </c>
      <c r="D117" s="200" t="s">
        <v>212</v>
      </c>
      <c r="E117" s="17" t="s">
        <v>167</v>
      </c>
      <c r="F117" s="201">
        <v>393.21499999999997</v>
      </c>
      <c r="H117" s="32"/>
    </row>
    <row r="118" spans="2:8" s="1" customFormat="1" ht="16.899999999999999" customHeight="1">
      <c r="B118" s="32"/>
      <c r="C118" s="200" t="s">
        <v>225</v>
      </c>
      <c r="D118" s="200" t="s">
        <v>226</v>
      </c>
      <c r="E118" s="17" t="s">
        <v>167</v>
      </c>
      <c r="F118" s="201">
        <v>786.43</v>
      </c>
      <c r="H118" s="32"/>
    </row>
    <row r="119" spans="2:8" s="1" customFormat="1" ht="22.5">
      <c r="B119" s="32"/>
      <c r="C119" s="200" t="s">
        <v>637</v>
      </c>
      <c r="D119" s="200" t="s">
        <v>638</v>
      </c>
      <c r="E119" s="17" t="s">
        <v>167</v>
      </c>
      <c r="F119" s="201">
        <v>477.35500000000002</v>
      </c>
      <c r="H119" s="32"/>
    </row>
    <row r="120" spans="2:8" s="1" customFormat="1" ht="16.899999999999999" customHeight="1">
      <c r="B120" s="32"/>
      <c r="C120" s="196" t="s">
        <v>124</v>
      </c>
      <c r="D120" s="197" t="s">
        <v>1</v>
      </c>
      <c r="E120" s="198" t="s">
        <v>1</v>
      </c>
      <c r="F120" s="199">
        <v>192.58</v>
      </c>
      <c r="H120" s="32"/>
    </row>
    <row r="121" spans="2:8" s="1" customFormat="1" ht="16.899999999999999" customHeight="1">
      <c r="B121" s="32"/>
      <c r="C121" s="200" t="s">
        <v>1</v>
      </c>
      <c r="D121" s="200" t="s">
        <v>198</v>
      </c>
      <c r="E121" s="17" t="s">
        <v>1</v>
      </c>
      <c r="F121" s="201">
        <v>0</v>
      </c>
      <c r="H121" s="32"/>
    </row>
    <row r="122" spans="2:8" s="1" customFormat="1" ht="16.899999999999999" customHeight="1">
      <c r="B122" s="32"/>
      <c r="C122" s="200" t="s">
        <v>1</v>
      </c>
      <c r="D122" s="200" t="s">
        <v>199</v>
      </c>
      <c r="E122" s="17" t="s">
        <v>1</v>
      </c>
      <c r="F122" s="201">
        <v>2.67</v>
      </c>
      <c r="H122" s="32"/>
    </row>
    <row r="123" spans="2:8" s="1" customFormat="1" ht="16.899999999999999" customHeight="1">
      <c r="B123" s="32"/>
      <c r="C123" s="200" t="s">
        <v>1</v>
      </c>
      <c r="D123" s="200" t="s">
        <v>201</v>
      </c>
      <c r="E123" s="17" t="s">
        <v>1</v>
      </c>
      <c r="F123" s="201">
        <v>79.52</v>
      </c>
      <c r="H123" s="32"/>
    </row>
    <row r="124" spans="2:8" s="1" customFormat="1" ht="16.899999999999999" customHeight="1">
      <c r="B124" s="32"/>
      <c r="C124" s="200" t="s">
        <v>1</v>
      </c>
      <c r="D124" s="200" t="s">
        <v>202</v>
      </c>
      <c r="E124" s="17" t="s">
        <v>1</v>
      </c>
      <c r="F124" s="201">
        <v>87.35</v>
      </c>
      <c r="H124" s="32"/>
    </row>
    <row r="125" spans="2:8" s="1" customFormat="1" ht="16.899999999999999" customHeight="1">
      <c r="B125" s="32"/>
      <c r="C125" s="200" t="s">
        <v>1</v>
      </c>
      <c r="D125" s="200" t="s">
        <v>203</v>
      </c>
      <c r="E125" s="17" t="s">
        <v>1</v>
      </c>
      <c r="F125" s="201">
        <v>23.04</v>
      </c>
      <c r="H125" s="32"/>
    </row>
    <row r="126" spans="2:8" s="1" customFormat="1" ht="16.899999999999999" customHeight="1">
      <c r="B126" s="32"/>
      <c r="C126" s="200" t="s">
        <v>124</v>
      </c>
      <c r="D126" s="200" t="s">
        <v>204</v>
      </c>
      <c r="E126" s="17" t="s">
        <v>1</v>
      </c>
      <c r="F126" s="201">
        <v>192.58</v>
      </c>
      <c r="H126" s="32"/>
    </row>
    <row r="127" spans="2:8" s="1" customFormat="1" ht="16.899999999999999" customHeight="1">
      <c r="B127" s="32"/>
      <c r="C127" s="202" t="s">
        <v>1055</v>
      </c>
      <c r="H127" s="32"/>
    </row>
    <row r="128" spans="2:8" s="1" customFormat="1" ht="16.899999999999999" customHeight="1">
      <c r="B128" s="32"/>
      <c r="C128" s="200" t="s">
        <v>194</v>
      </c>
      <c r="D128" s="200" t="s">
        <v>195</v>
      </c>
      <c r="E128" s="17" t="s">
        <v>167</v>
      </c>
      <c r="F128" s="201">
        <v>192.58</v>
      </c>
      <c r="H128" s="32"/>
    </row>
    <row r="129" spans="2:8" s="1" customFormat="1" ht="16.899999999999999" customHeight="1">
      <c r="B129" s="32"/>
      <c r="C129" s="200" t="s">
        <v>189</v>
      </c>
      <c r="D129" s="200" t="s">
        <v>190</v>
      </c>
      <c r="E129" s="17" t="s">
        <v>167</v>
      </c>
      <c r="F129" s="201">
        <v>192.58</v>
      </c>
      <c r="H129" s="32"/>
    </row>
    <row r="130" spans="2:8" s="1" customFormat="1" ht="16.899999999999999" customHeight="1">
      <c r="B130" s="32"/>
      <c r="C130" s="200" t="s">
        <v>205</v>
      </c>
      <c r="D130" s="200" t="s">
        <v>206</v>
      </c>
      <c r="E130" s="17" t="s">
        <v>167</v>
      </c>
      <c r="F130" s="201">
        <v>385.16</v>
      </c>
      <c r="H130" s="32"/>
    </row>
    <row r="131" spans="2:8" s="1" customFormat="1" ht="22.5">
      <c r="B131" s="32"/>
      <c r="C131" s="200" t="s">
        <v>637</v>
      </c>
      <c r="D131" s="200" t="s">
        <v>638</v>
      </c>
      <c r="E131" s="17" t="s">
        <v>167</v>
      </c>
      <c r="F131" s="201">
        <v>477.35500000000002</v>
      </c>
      <c r="H131" s="32"/>
    </row>
    <row r="132" spans="2:8" s="1" customFormat="1" ht="7.35" customHeight="1">
      <c r="B132" s="44"/>
      <c r="C132" s="45"/>
      <c r="D132" s="45"/>
      <c r="E132" s="45"/>
      <c r="F132" s="45"/>
      <c r="G132" s="45"/>
      <c r="H132" s="32"/>
    </row>
    <row r="133" spans="2:8" s="1" customFormat="1" ht="11.25"/>
  </sheetData>
  <sheetProtection algorithmName="SHA-512" hashValue="muGl6FEIn9kw7zTsFSXqoJj+n+tse6wk0f050letZBWauuTIE+VL1AqgehWI6Z50Yfd6nLKwqtiMDN20/TgfBw==" saltValue="RKhRq/MdtebadaiN4TBBZ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D.1.1 - ASŘ</vt:lpstr>
      <vt:lpstr>D.1.2 - Zdravotně technic...</vt:lpstr>
      <vt:lpstr>D.1.3 - Elektroinstalace</vt:lpstr>
      <vt:lpstr>D.1.4 - Vzduchotechnika</vt:lpstr>
      <vt:lpstr>UT - VYTÁPĚNÍ</vt:lpstr>
      <vt:lpstr>VRN - Vedlejší rozpočtové...</vt:lpstr>
      <vt:lpstr>Seznam figur</vt:lpstr>
      <vt:lpstr>'D.1.1 - ASŘ'!Názvy_tisku</vt:lpstr>
      <vt:lpstr>'D.1.2 - Zdravotně technic...'!Názvy_tisku</vt:lpstr>
      <vt:lpstr>'D.1.3 - Elektroinstalace'!Názvy_tisku</vt:lpstr>
      <vt:lpstr>'D.1.4 - Vzduchotechnika'!Názvy_tisku</vt:lpstr>
      <vt:lpstr>'Rekapitulace stavby'!Názvy_tisku</vt:lpstr>
      <vt:lpstr>'Seznam figur'!Názvy_tisku</vt:lpstr>
      <vt:lpstr>'UT - VYTÁPĚNÍ'!Názvy_tisku</vt:lpstr>
      <vt:lpstr>'VRN - Vedlejší rozpočtové...'!Názvy_tisku</vt:lpstr>
      <vt:lpstr>'D.1.1 - ASŘ'!Oblast_tisku</vt:lpstr>
      <vt:lpstr>'D.1.2 - Zdravotně technic...'!Oblast_tisku</vt:lpstr>
      <vt:lpstr>'D.1.3 - Elektroinstalace'!Oblast_tisku</vt:lpstr>
      <vt:lpstr>'D.1.4 - Vzduchotechnika'!Oblast_tisku</vt:lpstr>
      <vt:lpstr>'Rekapitulace stavby'!Oblast_tisku</vt:lpstr>
      <vt:lpstr>'Seznam figur'!Oblast_tisku</vt:lpstr>
      <vt:lpstr>'UT - VYTÁPĚNÍ'!Oblast_tisku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2023-06-14T11:10:25Z</dcterms:created>
  <dcterms:modified xsi:type="dcterms:W3CDTF">2023-06-14T11:10:59Z</dcterms:modified>
</cp:coreProperties>
</file>